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15480" windowHeight="9465" activeTab="0"/>
  </bookViews>
  <sheets>
    <sheet name="excel 1 " sheetId="1" r:id="rId1"/>
  </sheets>
  <definedNames/>
  <calcPr fullCalcOnLoad="1"/>
</workbook>
</file>

<file path=xl/sharedStrings.xml><?xml version="1.0" encoding="utf-8"?>
<sst xmlns="http://schemas.openxmlformats.org/spreadsheetml/2006/main" count="487" uniqueCount="201">
  <si>
    <t>Title</t>
  </si>
  <si>
    <t>ISSN</t>
  </si>
  <si>
    <t>Total Docs. (2011)</t>
  </si>
  <si>
    <t>Total Docs. (3years)</t>
  </si>
  <si>
    <t>Total Refs.</t>
  </si>
  <si>
    <t>Total Cites (3years)</t>
  </si>
  <si>
    <t>Citable Docs. (3years)</t>
  </si>
  <si>
    <t>Cites / Doc. (2years)</t>
  </si>
  <si>
    <t>Ref. / Doc.</t>
  </si>
  <si>
    <t>Country</t>
  </si>
  <si>
    <t>Zebrafish</t>
  </si>
  <si>
    <t>Q1</t>
  </si>
  <si>
    <t>United States</t>
  </si>
  <si>
    <t>Fish and Fisheries</t>
  </si>
  <si>
    <t>United Kingdom</t>
  </si>
  <si>
    <t>Biofouling</t>
  </si>
  <si>
    <t>Limnology and Oceanography</t>
  </si>
  <si>
    <t>Microbial Ecology</t>
  </si>
  <si>
    <t>Germany</t>
  </si>
  <si>
    <t>Marine Biotechnology</t>
  </si>
  <si>
    <t>Aquatic Toxicology</t>
  </si>
  <si>
    <t>Netherlands</t>
  </si>
  <si>
    <t>Saline Systems</t>
  </si>
  <si>
    <t>Fish and Shellfish Immunology</t>
  </si>
  <si>
    <t>Journal of Geophysical Research</t>
  </si>
  <si>
    <t>Deep-Sea Research Part I: Oceanographic Research Papers</t>
  </si>
  <si>
    <t>Coral Reefs</t>
  </si>
  <si>
    <t>Aquatic Microbial Ecology</t>
  </si>
  <si>
    <t>Harmful Algae</t>
  </si>
  <si>
    <t>European Journal of Phycology</t>
  </si>
  <si>
    <t>Experimental Animals</t>
  </si>
  <si>
    <t>Japan</t>
  </si>
  <si>
    <t>Deep-Sea Research Part II: Topical Studies in Oceanography</t>
  </si>
  <si>
    <t>Marine Genomics</t>
  </si>
  <si>
    <t>Marine Ecology - Progress Series</t>
  </si>
  <si>
    <t>Diseases of Aquatic Organisms</t>
  </si>
  <si>
    <t>Journal of Phycology</t>
  </si>
  <si>
    <t>Canadian Journal of Fisheries and Aquatic Sciences</t>
  </si>
  <si>
    <t>Canada</t>
  </si>
  <si>
    <t>Biological Bulletin</t>
  </si>
  <si>
    <t>Advances in Marine Biology</t>
  </si>
  <si>
    <t>Fisheries</t>
  </si>
  <si>
    <t>Journal of Applied Phycology</t>
  </si>
  <si>
    <t>Freshwater Biology</t>
  </si>
  <si>
    <t>ICES Journal of Marine Science</t>
  </si>
  <si>
    <t>Reviews in Fish Biology and Fisheries</t>
  </si>
  <si>
    <t>Journal of the North American Benthological Society</t>
  </si>
  <si>
    <t>Marine Pollution Bulletin</t>
  </si>
  <si>
    <t>Journal of Experimental Marine Biology and Ecology</t>
  </si>
  <si>
    <t>Journal of Fish Diseases</t>
  </si>
  <si>
    <t>Aquatic Sciences</t>
  </si>
  <si>
    <t>Switzerland</t>
  </si>
  <si>
    <t>Estuarine, Coastal and Shelf Science</t>
  </si>
  <si>
    <t>Journal of Marine Systems</t>
  </si>
  <si>
    <t>Estuaries and Coasts</t>
  </si>
  <si>
    <t>Fisheries Oceanography</t>
  </si>
  <si>
    <t>Journal of Sea Research</t>
  </si>
  <si>
    <t>Marine Biology</t>
  </si>
  <si>
    <t>Continental Shelf Research</t>
  </si>
  <si>
    <t>Q2</t>
  </si>
  <si>
    <t>Journal of Fish Biology</t>
  </si>
  <si>
    <t>Water Resources Research</t>
  </si>
  <si>
    <t>Marine Environmental Research</t>
  </si>
  <si>
    <t>Journal of Plankton Research</t>
  </si>
  <si>
    <t>Aquaculture</t>
  </si>
  <si>
    <t>Marine Ecology</t>
  </si>
  <si>
    <t>Reviews in Fisheries Science</t>
  </si>
  <si>
    <t>Aquatic Mammals</t>
  </si>
  <si>
    <t>Marine Mammal Science</t>
  </si>
  <si>
    <t>Phycologia</t>
  </si>
  <si>
    <t>Aquatic Botany</t>
  </si>
  <si>
    <t>Undersea and Hyperbaric Medicine</t>
  </si>
  <si>
    <t>Marine Policy</t>
  </si>
  <si>
    <t>Transactions of the American Fisheries Society</t>
  </si>
  <si>
    <t>International Review of Hydrobiology</t>
  </si>
  <si>
    <t>Hydrobiologia</t>
  </si>
  <si>
    <t>Aquatic Conservation: Marine and Freshwater Ecosystems</t>
  </si>
  <si>
    <t>Fish Physiology and Biochemistry</t>
  </si>
  <si>
    <t>Fisheries Research</t>
  </si>
  <si>
    <t>Journal of Paleolimnology</t>
  </si>
  <si>
    <t>Ecology of Freshwater Fish</t>
  </si>
  <si>
    <t>Aquatic Ecosystem Health and Management</t>
  </si>
  <si>
    <t>Marine and Freshwater Research</t>
  </si>
  <si>
    <t>Australia</t>
  </si>
  <si>
    <t>Fundamental and Applied Limnology</t>
  </si>
  <si>
    <t>Aquaculture Nutrition</t>
  </si>
  <si>
    <t>Botanica Marina</t>
  </si>
  <si>
    <t>Journal of Great Lakes Research</t>
  </si>
  <si>
    <t>Aquatic Ecology</t>
  </si>
  <si>
    <t>Marine Biodiversity</t>
  </si>
  <si>
    <t>Water Environment Research</t>
  </si>
  <si>
    <t>Journal of Molluscan Studies</t>
  </si>
  <si>
    <t>Journal of Shellfish Research</t>
  </si>
  <si>
    <t>Fishery Bulletin</t>
  </si>
  <si>
    <t>Marine Fisheries Review</t>
  </si>
  <si>
    <t>American Malacological Bulletin</t>
  </si>
  <si>
    <t>Limnologica</t>
  </si>
  <si>
    <t>Marine Biology Research</t>
  </si>
  <si>
    <t>Journal of Aquatic Animal Health</t>
  </si>
  <si>
    <t>Bulletin of Marine Science</t>
  </si>
  <si>
    <t>Q3</t>
  </si>
  <si>
    <t>Aquaculture Research</t>
  </si>
  <si>
    <t>Environmental Biology of Fishes</t>
  </si>
  <si>
    <t>Aquacultural Engineering</t>
  </si>
  <si>
    <t>North American Journal of Fisheries Management</t>
  </si>
  <si>
    <t>Helgoland Marine Research</t>
  </si>
  <si>
    <t>Wetlands Ecology and Management</t>
  </si>
  <si>
    <t>Aquatic Living Resources</t>
  </si>
  <si>
    <t>France</t>
  </si>
  <si>
    <t>Fisheries Management and Ecology</t>
  </si>
  <si>
    <t>California Cooperative Oceanic Fisheries, Investigations Reports</t>
  </si>
  <si>
    <t>Scientia Marina</t>
  </si>
  <si>
    <t>Spain</t>
  </si>
  <si>
    <t>Journal of Crustacean Biology</t>
  </si>
  <si>
    <t>Journal of Applied Ichthyology</t>
  </si>
  <si>
    <t>New Zealand Journal of Marine and Freshwater Research</t>
  </si>
  <si>
    <t>New Zealand</t>
  </si>
  <si>
    <t>Fish Pathology</t>
  </si>
  <si>
    <t>Fisheries Science</t>
  </si>
  <si>
    <t>Aquaculture International</t>
  </si>
  <si>
    <t>African Journal of Marine Science</t>
  </si>
  <si>
    <t>Annales de Limnologie</t>
  </si>
  <si>
    <t>Journal of the Marine Biological Association of the United Kingdom</t>
  </si>
  <si>
    <t>Journal of the World Aquaculture Society</t>
  </si>
  <si>
    <t>North American Journal of Aquaculture</t>
  </si>
  <si>
    <t>Ichthyological Exploration of Freshwaters</t>
  </si>
  <si>
    <t>Lake and Reservoir Management</t>
  </si>
  <si>
    <t>Neotropical Ichthyology</t>
  </si>
  <si>
    <t>Brazil</t>
  </si>
  <si>
    <t>Knowledge and Management of Aquatic Ecosystems</t>
  </si>
  <si>
    <t>CCAMLR Science</t>
  </si>
  <si>
    <t>Aquaculture, Economics and Management</t>
  </si>
  <si>
    <t>Marine and Freshwater Behaviour and Physiology</t>
  </si>
  <si>
    <t>Journal of Agricultural and Resource Economics</t>
  </si>
  <si>
    <t>Nautilus</t>
  </si>
  <si>
    <t>Journal of Freshwater Ecology</t>
  </si>
  <si>
    <t>Plankton and Benthos Research</t>
  </si>
  <si>
    <t>Bulletin of the European Association of Fish Pathologists</t>
  </si>
  <si>
    <t>Vie et Milieu</t>
  </si>
  <si>
    <t>Revista de Biologia Marina y Oceanografia</t>
  </si>
  <si>
    <t>Chile</t>
  </si>
  <si>
    <t>Acta Oceanologica Sinica</t>
  </si>
  <si>
    <t>Cahiers de Biologie Marine</t>
  </si>
  <si>
    <t>Israeli Journal of Aquaculture - Bamidgeh</t>
  </si>
  <si>
    <t>Israel</t>
  </si>
  <si>
    <t>Latin American Journal of Aquatic Research</t>
  </si>
  <si>
    <t>Ciencias Marinas</t>
  </si>
  <si>
    <t>Q4</t>
  </si>
  <si>
    <t>Mexico</t>
  </si>
  <si>
    <t>Veliger</t>
  </si>
  <si>
    <t>Turkish Journal of Fisheries and Aquatic Sciences</t>
  </si>
  <si>
    <t>Turkey</t>
  </si>
  <si>
    <t>Journal of Aquatic Plant Management</t>
  </si>
  <si>
    <t>Diatom Research</t>
  </si>
  <si>
    <t>Russian Journal of Marine Biology</t>
  </si>
  <si>
    <t>Acta Ichthyologica et Piscatoria</t>
  </si>
  <si>
    <t>Poland</t>
  </si>
  <si>
    <t>Crustaceana</t>
  </si>
  <si>
    <t>Beagle</t>
  </si>
  <si>
    <t>Pan-American Journal of Aquatic Sciences</t>
  </si>
  <si>
    <t>International Journal of Agricultural Resources, Governance and Ecology</t>
  </si>
  <si>
    <t>Limnetica</t>
  </si>
  <si>
    <t>AACL Bioflux</t>
  </si>
  <si>
    <t>Romania</t>
  </si>
  <si>
    <t>NIWA Biodiversity Memoirs</t>
  </si>
  <si>
    <t>Archives of Polish Fisheries</t>
  </si>
  <si>
    <t>Gayana</t>
  </si>
  <si>
    <t>Journal of Conchology</t>
  </si>
  <si>
    <t>Cryptogamie, Algologie</t>
  </si>
  <si>
    <t>Journal of Applied Aquaculture</t>
  </si>
  <si>
    <t>Wetland Science</t>
  </si>
  <si>
    <t>China</t>
  </si>
  <si>
    <t>Soil and Water Research</t>
  </si>
  <si>
    <t>Czech Republic</t>
  </si>
  <si>
    <t>Nippon Suisan Gakkaishi</t>
  </si>
  <si>
    <t>Journal of Ichthyology</t>
  </si>
  <si>
    <t>Russian Federation</t>
  </si>
  <si>
    <t>Boletim do Instituto de Pesca</t>
  </si>
  <si>
    <t>Bulletin of the Plankton Society of Japan</t>
  </si>
  <si>
    <t>Revista MVZ Cordoba</t>
  </si>
  <si>
    <t>Antarctic Record</t>
  </si>
  <si>
    <t>NAFO Scientific Council Studies</t>
  </si>
  <si>
    <t>California Fish and Game</t>
  </si>
  <si>
    <t>Indian Journal of Fisheries</t>
  </si>
  <si>
    <t>India</t>
  </si>
  <si>
    <t>Thalassas</t>
  </si>
  <si>
    <t>Japanese Journal of Limnnology</t>
  </si>
  <si>
    <t>International Journal of Oceans and Oceanography</t>
  </si>
  <si>
    <t>Zootecnia Tropical</t>
  </si>
  <si>
    <t>Venezuela</t>
  </si>
  <si>
    <t>Ocean and Polar Research</t>
  </si>
  <si>
    <t>South Korea</t>
  </si>
  <si>
    <t>Limnology and Oceanography Bulletin</t>
  </si>
  <si>
    <t>Arab Gulf Journal of Scientific Research</t>
  </si>
  <si>
    <t>Saudi Arabia</t>
  </si>
  <si>
    <t>Aegean Review of the Law of the Sea and Maritime Law</t>
  </si>
  <si>
    <t>Retrieved from: http://www.scimagojr.com.</t>
  </si>
  <si>
    <t xml:space="preserve"> * SJR indicator is for ranking scholarly journals based on citation weighting schemes and eigenvector centrality to be used in complex and heterogeneous citation networks </t>
  </si>
  <si>
    <t>** The h-index is an index that attempts to measure both the productivity and impact of the published work of a scientist or scholar.</t>
  </si>
  <si>
    <t>SJR*</t>
  </si>
  <si>
    <t>H index**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</si>
</sst>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E9E9E9"/>
      </left>
      <right style="medium">
        <color rgb="FFE9E9E9"/>
      </right>
      <top style="medium">
        <color rgb="FFE9E9E9"/>
      </top>
      <bottom style="medium">
        <color rgb="FFE9E9E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7" fillId="0" borderId="0" xfId="0" applyFont="1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0" fontId="29" fillId="33" borderId="10" xfId="52" applyFill="1" applyBorder="1" applyAlignment="1" applyProtection="1">
      <alignment horizontal="left" vertical="top" wrapText="1"/>
      <protection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29" fillId="34" borderId="10" xfId="52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magojr.com/journalsearch.php?q=130177&amp;tip=sid&amp;clean=0" TargetMode="External" /><Relationship Id="rId2" Type="http://schemas.openxmlformats.org/officeDocument/2006/relationships/hyperlink" Target="http://www.scimagojr.com/journalsearch.php?q=21928&amp;tip=sid&amp;clean=0" TargetMode="External" /><Relationship Id="rId3" Type="http://schemas.openxmlformats.org/officeDocument/2006/relationships/hyperlink" Target="http://www.scimagojr.com/journalsearch.php?q=24622&amp;tip=sid&amp;clean=0" TargetMode="External" /><Relationship Id="rId4" Type="http://schemas.openxmlformats.org/officeDocument/2006/relationships/hyperlink" Target="http://www.scimagojr.com/journalsearch.php?q=29576&amp;tip=sid&amp;clean=0" TargetMode="External" /><Relationship Id="rId5" Type="http://schemas.openxmlformats.org/officeDocument/2006/relationships/hyperlink" Target="http://www.scimagojr.com/journalsearch.php?q=20266&amp;tip=sid&amp;clean=0" TargetMode="External" /><Relationship Id="rId6" Type="http://schemas.openxmlformats.org/officeDocument/2006/relationships/hyperlink" Target="http://www.scimagojr.com/journalsearch.php?q=16099&amp;tip=sid&amp;clean=0" TargetMode="External" /><Relationship Id="rId7" Type="http://schemas.openxmlformats.org/officeDocument/2006/relationships/hyperlink" Target="http://www.scimagojr.com/journalsearch.php?q=24602&amp;tip=sid&amp;clean=0" TargetMode="External" /><Relationship Id="rId8" Type="http://schemas.openxmlformats.org/officeDocument/2006/relationships/hyperlink" Target="http://www.scimagojr.com/journalsearch.php?q=6400153152&amp;tip=sid&amp;clean=0" TargetMode="External" /><Relationship Id="rId9" Type="http://schemas.openxmlformats.org/officeDocument/2006/relationships/hyperlink" Target="http://www.scimagojr.com/journalsearch.php?q=15066&amp;tip=sid&amp;clean=0" TargetMode="External" /><Relationship Id="rId10" Type="http://schemas.openxmlformats.org/officeDocument/2006/relationships/hyperlink" Target="http://www.scimagojr.com/journalsearch.php?q=28428&amp;tip=sid&amp;clean=0" TargetMode="External" /><Relationship Id="rId11" Type="http://schemas.openxmlformats.org/officeDocument/2006/relationships/hyperlink" Target="http://www.scimagojr.com/journalsearch.php?q=26830&amp;tip=sid&amp;clean=0" TargetMode="External" /><Relationship Id="rId12" Type="http://schemas.openxmlformats.org/officeDocument/2006/relationships/hyperlink" Target="http://www.scimagojr.com/journalsearch.php?q=26825&amp;tip=sid&amp;clean=0" TargetMode="External" /><Relationship Id="rId13" Type="http://schemas.openxmlformats.org/officeDocument/2006/relationships/hyperlink" Target="http://www.scimagojr.com/journalsearch.php?q=19620&amp;tip=sid&amp;clean=0" TargetMode="External" /><Relationship Id="rId14" Type="http://schemas.openxmlformats.org/officeDocument/2006/relationships/hyperlink" Target="http://www.scimagojr.com/journalsearch.php?q=19723&amp;tip=sid&amp;clean=0" TargetMode="External" /><Relationship Id="rId15" Type="http://schemas.openxmlformats.org/officeDocument/2006/relationships/hyperlink" Target="http://www.scimagojr.com/journalsearch.php?q=18021&amp;tip=sid&amp;clean=0" TargetMode="External" /><Relationship Id="rId16" Type="http://schemas.openxmlformats.org/officeDocument/2006/relationships/hyperlink" Target="http://www.scimagojr.com/journalsearch.php?q=27182&amp;tip=sid&amp;clean=0" TargetMode="External" /><Relationship Id="rId17" Type="http://schemas.openxmlformats.org/officeDocument/2006/relationships/hyperlink" Target="http://www.scimagojr.com/journalsearch.php?q=26831&amp;tip=sid&amp;clean=0" TargetMode="External" /><Relationship Id="rId18" Type="http://schemas.openxmlformats.org/officeDocument/2006/relationships/hyperlink" Target="http://www.scimagojr.com/journalsearch.php?q=11700154718&amp;tip=sid&amp;clean=0" TargetMode="External" /><Relationship Id="rId19" Type="http://schemas.openxmlformats.org/officeDocument/2006/relationships/hyperlink" Target="http://www.scimagojr.com/journalsearch.php?q=12169&amp;tip=sid&amp;clean=0" TargetMode="External" /><Relationship Id="rId20" Type="http://schemas.openxmlformats.org/officeDocument/2006/relationships/hyperlink" Target="http://www.scimagojr.com/journalsearch.php?q=19679&amp;tip=sid&amp;clean=0" TargetMode="External" /><Relationship Id="rId21" Type="http://schemas.openxmlformats.org/officeDocument/2006/relationships/hyperlink" Target="http://www.scimagojr.com/journalsearch.php?q=19225&amp;tip=sid&amp;clean=0" TargetMode="External" /><Relationship Id="rId22" Type="http://schemas.openxmlformats.org/officeDocument/2006/relationships/hyperlink" Target="http://www.scimagojr.com/journalsearch.php?q=12016&amp;tip=sid&amp;clean=0" TargetMode="External" /><Relationship Id="rId23" Type="http://schemas.openxmlformats.org/officeDocument/2006/relationships/hyperlink" Target="http://www.scimagojr.com/journalsearch.php?q=13255&amp;tip=sid&amp;clean=0" TargetMode="External" /><Relationship Id="rId24" Type="http://schemas.openxmlformats.org/officeDocument/2006/relationships/hyperlink" Target="http://www.scimagojr.com/journalsearch.php?q=12522&amp;tip=sid&amp;clean=0" TargetMode="External" /><Relationship Id="rId25" Type="http://schemas.openxmlformats.org/officeDocument/2006/relationships/hyperlink" Target="http://www.scimagojr.com/journalsearch.php?q=12760&amp;tip=sid&amp;clean=0" TargetMode="External" /><Relationship Id="rId26" Type="http://schemas.openxmlformats.org/officeDocument/2006/relationships/hyperlink" Target="http://www.scimagojr.com/journalsearch.php?q=19184&amp;tip=sid&amp;clean=0" TargetMode="External" /><Relationship Id="rId27" Type="http://schemas.openxmlformats.org/officeDocument/2006/relationships/hyperlink" Target="http://www.scimagojr.com/journalsearch.php?q=15112&amp;tip=sid&amp;clean=0" TargetMode="External" /><Relationship Id="rId28" Type="http://schemas.openxmlformats.org/officeDocument/2006/relationships/hyperlink" Target="http://www.scimagojr.com/journalsearch.php?q=27298&amp;tip=sid&amp;clean=0" TargetMode="External" /><Relationship Id="rId29" Type="http://schemas.openxmlformats.org/officeDocument/2006/relationships/hyperlink" Target="http://www.scimagojr.com/journalsearch.php?q=23366&amp;tip=sid&amp;clean=0" TargetMode="External" /><Relationship Id="rId30" Type="http://schemas.openxmlformats.org/officeDocument/2006/relationships/hyperlink" Target="http://www.scimagojr.com/journalsearch.php?q=12904&amp;tip=sid&amp;clean=0" TargetMode="External" /><Relationship Id="rId31" Type="http://schemas.openxmlformats.org/officeDocument/2006/relationships/hyperlink" Target="http://www.scimagojr.com/journalsearch.php?q=24024&amp;tip=sid&amp;clean=0" TargetMode="External" /><Relationship Id="rId32" Type="http://schemas.openxmlformats.org/officeDocument/2006/relationships/hyperlink" Target="http://www.scimagojr.com/journalsearch.php?q=29606&amp;tip=sid&amp;clean=0" TargetMode="External" /><Relationship Id="rId33" Type="http://schemas.openxmlformats.org/officeDocument/2006/relationships/hyperlink" Target="http://www.scimagojr.com/journalsearch.php?q=13527&amp;tip=sid&amp;clean=0" TargetMode="External" /><Relationship Id="rId34" Type="http://schemas.openxmlformats.org/officeDocument/2006/relationships/hyperlink" Target="http://www.scimagojr.com/journalsearch.php?q=29034&amp;tip=sid&amp;clean=0" TargetMode="External" /><Relationship Id="rId35" Type="http://schemas.openxmlformats.org/officeDocument/2006/relationships/hyperlink" Target="http://www.scimagojr.com/journalsearch.php?q=26844&amp;tip=sid&amp;clean=0" TargetMode="External" /><Relationship Id="rId36" Type="http://schemas.openxmlformats.org/officeDocument/2006/relationships/hyperlink" Target="http://www.scimagojr.com/journalsearch.php?q=27786&amp;tip=sid&amp;clean=0" TargetMode="External" /><Relationship Id="rId37" Type="http://schemas.openxmlformats.org/officeDocument/2006/relationships/hyperlink" Target="http://www.scimagojr.com/journalsearch.php?q=4700152445&amp;tip=sid&amp;clean=0" TargetMode="External" /><Relationship Id="rId38" Type="http://schemas.openxmlformats.org/officeDocument/2006/relationships/hyperlink" Target="http://www.scimagojr.com/journalsearch.php?q=12780&amp;tip=sid&amp;clean=0" TargetMode="External" /><Relationship Id="rId39" Type="http://schemas.openxmlformats.org/officeDocument/2006/relationships/hyperlink" Target="http://www.scimagojr.com/journalsearch.php?q=79889&amp;tip=sid&amp;clean=0" TargetMode="External" /><Relationship Id="rId40" Type="http://schemas.openxmlformats.org/officeDocument/2006/relationships/hyperlink" Target="http://www.scimagojr.com/journalsearch.php?q=12165&amp;tip=sid&amp;clean=0" TargetMode="External" /><Relationship Id="rId41" Type="http://schemas.openxmlformats.org/officeDocument/2006/relationships/hyperlink" Target="http://www.scimagojr.com/journalsearch.php?q=26817&amp;tip=sid&amp;clean=0" TargetMode="External" /><Relationship Id="rId42" Type="http://schemas.openxmlformats.org/officeDocument/2006/relationships/hyperlink" Target="http://www.scimagojr.com/journalsearch.php?q=22560&amp;tip=sid&amp;clean=0" TargetMode="External" /><Relationship Id="rId43" Type="http://schemas.openxmlformats.org/officeDocument/2006/relationships/hyperlink" Target="http://www.scimagojr.com/journalsearch.php?q=18854&amp;tip=sid&amp;clean=0" TargetMode="External" /><Relationship Id="rId44" Type="http://schemas.openxmlformats.org/officeDocument/2006/relationships/hyperlink" Target="http://www.scimagojr.com/journalsearch.php?q=24021&amp;tip=sid&amp;clean=0" TargetMode="External" /><Relationship Id="rId45" Type="http://schemas.openxmlformats.org/officeDocument/2006/relationships/hyperlink" Target="http://www.scimagojr.com/journalsearch.php?q=29635&amp;tip=sid&amp;clean=0" TargetMode="External" /><Relationship Id="rId46" Type="http://schemas.openxmlformats.org/officeDocument/2006/relationships/hyperlink" Target="http://www.scimagojr.com/journalsearch.php?q=29419&amp;tip=sid&amp;clean=0" TargetMode="External" /><Relationship Id="rId47" Type="http://schemas.openxmlformats.org/officeDocument/2006/relationships/hyperlink" Target="http://www.scimagojr.com/journalsearch.php?q=12167&amp;tip=sid&amp;clean=0" TargetMode="External" /><Relationship Id="rId48" Type="http://schemas.openxmlformats.org/officeDocument/2006/relationships/hyperlink" Target="http://www.scimagojr.com/journalsearch.php?q=18243&amp;tip=sid&amp;clean=0" TargetMode="External" /><Relationship Id="rId49" Type="http://schemas.openxmlformats.org/officeDocument/2006/relationships/hyperlink" Target="http://www.scimagojr.com/journalsearch.php?q=12400154704&amp;tip=sid&amp;clean=0" TargetMode="External" /><Relationship Id="rId50" Type="http://schemas.openxmlformats.org/officeDocument/2006/relationships/hyperlink" Target="http://www.scimagojr.com/journalsearch.php?q=22663&amp;tip=sid&amp;clean=0" TargetMode="External" /><Relationship Id="rId51" Type="http://schemas.openxmlformats.org/officeDocument/2006/relationships/hyperlink" Target="http://www.scimagojr.com/journalsearch.php?q=16516&amp;tip=sid&amp;clean=0" TargetMode="External" /><Relationship Id="rId52" Type="http://schemas.openxmlformats.org/officeDocument/2006/relationships/hyperlink" Target="http://www.scimagojr.com/journalsearch.php?q=16728&amp;tip=sid&amp;clean=0" TargetMode="External" /><Relationship Id="rId53" Type="http://schemas.openxmlformats.org/officeDocument/2006/relationships/hyperlink" Target="http://www.scimagojr.com/journalsearch.php?q=20249&amp;tip=sid&amp;clean=0" TargetMode="External" /><Relationship Id="rId54" Type="http://schemas.openxmlformats.org/officeDocument/2006/relationships/hyperlink" Target="http://www.scimagojr.com/journalsearch.php?q=27851&amp;tip=sid&amp;clean=0" TargetMode="External" /><Relationship Id="rId55" Type="http://schemas.openxmlformats.org/officeDocument/2006/relationships/hyperlink" Target="http://www.scimagojr.com/journalsearch.php?q=29411&amp;tip=sid&amp;clean=0" TargetMode="External" /><Relationship Id="rId56" Type="http://schemas.openxmlformats.org/officeDocument/2006/relationships/hyperlink" Target="http://www.scimagojr.com/journalsearch.php?q=29517&amp;tip=sid&amp;clean=0" TargetMode="External" /><Relationship Id="rId57" Type="http://schemas.openxmlformats.org/officeDocument/2006/relationships/hyperlink" Target="http://www.scimagojr.com/journalsearch.php?q=15168&amp;tip=sid&amp;clean=0" TargetMode="External" /><Relationship Id="rId58" Type="http://schemas.openxmlformats.org/officeDocument/2006/relationships/hyperlink" Target="http://www.scimagojr.com/journalsearch.php?q=17182&amp;tip=sid&amp;clean=0" TargetMode="External" /><Relationship Id="rId59" Type="http://schemas.openxmlformats.org/officeDocument/2006/relationships/hyperlink" Target="http://www.scimagojr.com/journalsearch.php?q=21930&amp;tip=sid&amp;clean=0" TargetMode="External" /><Relationship Id="rId60" Type="http://schemas.openxmlformats.org/officeDocument/2006/relationships/hyperlink" Target="http://www.scimagojr.com/journalsearch.php?q=12781&amp;tip=sid&amp;clean=0" TargetMode="External" /><Relationship Id="rId61" Type="http://schemas.openxmlformats.org/officeDocument/2006/relationships/hyperlink" Target="http://www.scimagojr.com/journalsearch.php?q=13937&amp;tip=sid&amp;clean=0" TargetMode="External" /><Relationship Id="rId62" Type="http://schemas.openxmlformats.org/officeDocument/2006/relationships/hyperlink" Target="http://www.scimagojr.com/journalsearch.php?q=21449&amp;tip=sid&amp;clean=0" TargetMode="External" /><Relationship Id="rId63" Type="http://schemas.openxmlformats.org/officeDocument/2006/relationships/hyperlink" Target="http://www.scimagojr.com/journalsearch.php?q=16730&amp;tip=sid&amp;clean=0" TargetMode="External" /><Relationship Id="rId64" Type="http://schemas.openxmlformats.org/officeDocument/2006/relationships/hyperlink" Target="http://www.scimagojr.com/journalsearch.php?q=27846&amp;tip=sid&amp;clean=0" TargetMode="External" /><Relationship Id="rId65" Type="http://schemas.openxmlformats.org/officeDocument/2006/relationships/hyperlink" Target="http://www.scimagojr.com/journalsearch.php?q=5400152636&amp;tip=sid&amp;clean=0" TargetMode="External" /><Relationship Id="rId66" Type="http://schemas.openxmlformats.org/officeDocument/2006/relationships/hyperlink" Target="http://www.scimagojr.com/journalsearch.php?q=29426&amp;tip=sid&amp;clean=0" TargetMode="External" /><Relationship Id="rId67" Type="http://schemas.openxmlformats.org/officeDocument/2006/relationships/hyperlink" Target="http://www.scimagojr.com/journalsearch.php?q=17300&amp;tip=sid&amp;clean=0" TargetMode="External" /><Relationship Id="rId68" Type="http://schemas.openxmlformats.org/officeDocument/2006/relationships/hyperlink" Target="http://www.scimagojr.com/journalsearch.php?q=17510&amp;tip=sid&amp;clean=0" TargetMode="External" /><Relationship Id="rId69" Type="http://schemas.openxmlformats.org/officeDocument/2006/relationships/hyperlink" Target="http://www.scimagojr.com/journalsearch.php?q=13043&amp;tip=sid&amp;clean=0" TargetMode="External" /><Relationship Id="rId70" Type="http://schemas.openxmlformats.org/officeDocument/2006/relationships/hyperlink" Target="http://www.scimagojr.com/journalsearch.php?q=18300156716&amp;tip=sid&amp;clean=0" TargetMode="External" /><Relationship Id="rId71" Type="http://schemas.openxmlformats.org/officeDocument/2006/relationships/hyperlink" Target="http://www.scimagojr.com/journalsearch.php?q=24563&amp;tip=sid&amp;clean=0" TargetMode="External" /><Relationship Id="rId72" Type="http://schemas.openxmlformats.org/officeDocument/2006/relationships/hyperlink" Target="http://www.scimagojr.com/journalsearch.php?q=22584&amp;tip=sid&amp;clean=0" TargetMode="External" /><Relationship Id="rId73" Type="http://schemas.openxmlformats.org/officeDocument/2006/relationships/hyperlink" Target="http://www.scimagojr.com/journalsearch.php?q=22586&amp;tip=sid&amp;clean=0" TargetMode="External" /><Relationship Id="rId74" Type="http://schemas.openxmlformats.org/officeDocument/2006/relationships/hyperlink" Target="http://www.scimagojr.com/journalsearch.php?q=12802&amp;tip=sid&amp;clean=0" TargetMode="External" /><Relationship Id="rId75" Type="http://schemas.openxmlformats.org/officeDocument/2006/relationships/hyperlink" Target="http://www.scimagojr.com/journalsearch.php?q=17626&amp;tip=sid&amp;clean=0" TargetMode="External" /><Relationship Id="rId76" Type="http://schemas.openxmlformats.org/officeDocument/2006/relationships/hyperlink" Target="http://www.scimagojr.com/journalsearch.php?q=24132&amp;tip=sid&amp;clean=0" TargetMode="External" /><Relationship Id="rId77" Type="http://schemas.openxmlformats.org/officeDocument/2006/relationships/hyperlink" Target="http://www.scimagojr.com/journalsearch.php?q=29570&amp;tip=sid&amp;clean=0" TargetMode="External" /><Relationship Id="rId78" Type="http://schemas.openxmlformats.org/officeDocument/2006/relationships/hyperlink" Target="http://www.scimagojr.com/journalsearch.php?q=100147333&amp;tip=sid&amp;clean=0" TargetMode="External" /><Relationship Id="rId79" Type="http://schemas.openxmlformats.org/officeDocument/2006/relationships/hyperlink" Target="http://www.scimagojr.com/journalsearch.php?q=13515&amp;tip=sid&amp;clean=0" TargetMode="External" /><Relationship Id="rId80" Type="http://schemas.openxmlformats.org/officeDocument/2006/relationships/hyperlink" Target="http://www.scimagojr.com/journalsearch.php?q=26788&amp;tip=sid&amp;clean=0" TargetMode="External" /><Relationship Id="rId81" Type="http://schemas.openxmlformats.org/officeDocument/2006/relationships/hyperlink" Target="http://www.scimagojr.com/journalsearch.php?q=29427&amp;tip=sid&amp;clean=0" TargetMode="External" /><Relationship Id="rId82" Type="http://schemas.openxmlformats.org/officeDocument/2006/relationships/hyperlink" Target="http://www.scimagojr.com/journalsearch.php?q=21487&amp;tip=sid&amp;clean=0" TargetMode="External" /><Relationship Id="rId83" Type="http://schemas.openxmlformats.org/officeDocument/2006/relationships/hyperlink" Target="http://www.scimagojr.com/journalsearch.php?q=29417&amp;tip=sid&amp;clean=0" TargetMode="External" /><Relationship Id="rId84" Type="http://schemas.openxmlformats.org/officeDocument/2006/relationships/hyperlink" Target="http://www.scimagojr.com/journalsearch.php?q=17720&amp;tip=sid&amp;clean=0" TargetMode="External" /><Relationship Id="rId85" Type="http://schemas.openxmlformats.org/officeDocument/2006/relationships/hyperlink" Target="http://www.scimagojr.com/journalsearch.php?q=27282&amp;tip=sid&amp;clean=0" TargetMode="External" /><Relationship Id="rId86" Type="http://schemas.openxmlformats.org/officeDocument/2006/relationships/hyperlink" Target="http://www.scimagojr.com/journalsearch.php?q=19431&amp;tip=sid&amp;clean=0" TargetMode="External" /><Relationship Id="rId87" Type="http://schemas.openxmlformats.org/officeDocument/2006/relationships/hyperlink" Target="http://www.scimagojr.com/journalsearch.php?q=29436&amp;tip=sid&amp;clean=0" TargetMode="External" /><Relationship Id="rId88" Type="http://schemas.openxmlformats.org/officeDocument/2006/relationships/hyperlink" Target="http://www.scimagojr.com/journalsearch.php?q=12762&amp;tip=sid&amp;clean=0" TargetMode="External" /><Relationship Id="rId89" Type="http://schemas.openxmlformats.org/officeDocument/2006/relationships/hyperlink" Target="http://www.scimagojr.com/journalsearch.php?q=24761&amp;tip=sid&amp;clean=0" TargetMode="External" /><Relationship Id="rId90" Type="http://schemas.openxmlformats.org/officeDocument/2006/relationships/hyperlink" Target="http://www.scimagojr.com/journalsearch.php?q=28430&amp;tip=sid&amp;clean=0" TargetMode="External" /><Relationship Id="rId91" Type="http://schemas.openxmlformats.org/officeDocument/2006/relationships/hyperlink" Target="http://www.scimagojr.com/journalsearch.php?q=22543&amp;tip=sid&amp;clean=0" TargetMode="External" /><Relationship Id="rId92" Type="http://schemas.openxmlformats.org/officeDocument/2006/relationships/hyperlink" Target="http://www.scimagojr.com/journalsearch.php?q=22536&amp;tip=sid&amp;clean=0" TargetMode="External" /><Relationship Id="rId93" Type="http://schemas.openxmlformats.org/officeDocument/2006/relationships/hyperlink" Target="http://www.scimagojr.com/journalsearch.php?q=27910&amp;tip=sid&amp;clean=0" TargetMode="External" /><Relationship Id="rId94" Type="http://schemas.openxmlformats.org/officeDocument/2006/relationships/hyperlink" Target="http://www.scimagojr.com/journalsearch.php?q=21967&amp;tip=sid&amp;clean=0" TargetMode="External" /><Relationship Id="rId95" Type="http://schemas.openxmlformats.org/officeDocument/2006/relationships/hyperlink" Target="http://www.scimagojr.com/journalsearch.php?q=12786&amp;tip=sid&amp;clean=0" TargetMode="External" /><Relationship Id="rId96" Type="http://schemas.openxmlformats.org/officeDocument/2006/relationships/hyperlink" Target="http://www.scimagojr.com/journalsearch.php?q=29422&amp;tip=sid&amp;clean=0" TargetMode="External" /><Relationship Id="rId97" Type="http://schemas.openxmlformats.org/officeDocument/2006/relationships/hyperlink" Target="http://www.scimagojr.com/journalsearch.php?q=19700184700&amp;tip=sid&amp;clean=0" TargetMode="External" /><Relationship Id="rId98" Type="http://schemas.openxmlformats.org/officeDocument/2006/relationships/hyperlink" Target="http://www.scimagojr.com/journalsearch.php?q=29031&amp;tip=sid&amp;clean=0" TargetMode="External" /><Relationship Id="rId99" Type="http://schemas.openxmlformats.org/officeDocument/2006/relationships/hyperlink" Target="http://www.scimagojr.com/journalsearch.php?q=12162&amp;tip=sid&amp;clean=0" TargetMode="External" /><Relationship Id="rId100" Type="http://schemas.openxmlformats.org/officeDocument/2006/relationships/hyperlink" Target="http://www.scimagojr.com/journalsearch.php?q=28937&amp;tip=sid&amp;clean=0" TargetMode="External" /><Relationship Id="rId101" Type="http://schemas.openxmlformats.org/officeDocument/2006/relationships/hyperlink" Target="http://www.scimagojr.com/journalsearch.php?q=17719&amp;tip=sid&amp;clean=0" TargetMode="External" /><Relationship Id="rId102" Type="http://schemas.openxmlformats.org/officeDocument/2006/relationships/hyperlink" Target="http://www.scimagojr.com/journalsearch.php?q=4000149003&amp;tip=sid&amp;clean=0" TargetMode="External" /><Relationship Id="rId103" Type="http://schemas.openxmlformats.org/officeDocument/2006/relationships/hyperlink" Target="http://www.scimagojr.com/journalsearch.php?q=63779&amp;tip=sid&amp;clean=0" TargetMode="External" /><Relationship Id="rId104" Type="http://schemas.openxmlformats.org/officeDocument/2006/relationships/hyperlink" Target="http://www.scimagojr.com/journalsearch.php?q=5200153106&amp;tip=sid&amp;clean=0" TargetMode="External" /><Relationship Id="rId105" Type="http://schemas.openxmlformats.org/officeDocument/2006/relationships/hyperlink" Target="http://www.scimagojr.com/journalsearch.php?q=15900154751&amp;tip=sid&amp;clean=0" TargetMode="External" /><Relationship Id="rId106" Type="http://schemas.openxmlformats.org/officeDocument/2006/relationships/hyperlink" Target="http://www.scimagojr.com/journalsearch.php?q=26789&amp;tip=sid&amp;clean=0" TargetMode="External" /><Relationship Id="rId107" Type="http://schemas.openxmlformats.org/officeDocument/2006/relationships/hyperlink" Target="http://www.scimagojr.com/journalsearch.php?q=29421&amp;tip=sid&amp;clean=0" TargetMode="External" /><Relationship Id="rId108" Type="http://schemas.openxmlformats.org/officeDocument/2006/relationships/hyperlink" Target="http://www.scimagojr.com/journalsearch.php?q=40352&amp;tip=sid&amp;clean=0" TargetMode="External" /><Relationship Id="rId109" Type="http://schemas.openxmlformats.org/officeDocument/2006/relationships/hyperlink" Target="http://www.scimagojr.com/journalsearch.php?q=80835&amp;tip=sid&amp;clean=0" TargetMode="External" /><Relationship Id="rId110" Type="http://schemas.openxmlformats.org/officeDocument/2006/relationships/hyperlink" Target="http://www.scimagojr.com/journalsearch.php?q=23238&amp;tip=sid&amp;clean=0" TargetMode="External" /><Relationship Id="rId111" Type="http://schemas.openxmlformats.org/officeDocument/2006/relationships/hyperlink" Target="http://www.scimagojr.com/journalsearch.php?q=29535&amp;tip=sid&amp;clean=0" TargetMode="External" /><Relationship Id="rId112" Type="http://schemas.openxmlformats.org/officeDocument/2006/relationships/hyperlink" Target="http://www.scimagojr.com/journalsearch.php?q=5800173388&amp;tip=sid&amp;clean=0" TargetMode="External" /><Relationship Id="rId113" Type="http://schemas.openxmlformats.org/officeDocument/2006/relationships/hyperlink" Target="http://www.scimagojr.com/journalsearch.php?q=21502&amp;tip=sid&amp;clean=0" TargetMode="External" /><Relationship Id="rId114" Type="http://schemas.openxmlformats.org/officeDocument/2006/relationships/hyperlink" Target="http://www.scimagojr.com/journalsearch.php?q=14520&amp;tip=sid&amp;clean=0" TargetMode="External" /><Relationship Id="rId115" Type="http://schemas.openxmlformats.org/officeDocument/2006/relationships/hyperlink" Target="http://www.scimagojr.com/journalsearch.php?q=13565&amp;tip=sid&amp;clean=0" TargetMode="External" /><Relationship Id="rId116" Type="http://schemas.openxmlformats.org/officeDocument/2006/relationships/hyperlink" Target="http://www.scimagojr.com/journalsearch.php?q=26775&amp;tip=sid&amp;clean=0" TargetMode="External" /><Relationship Id="rId117" Type="http://schemas.openxmlformats.org/officeDocument/2006/relationships/hyperlink" Target="http://www.scimagojr.com/journalsearch.php?q=13868&amp;tip=sid&amp;clean=0" TargetMode="External" /><Relationship Id="rId118" Type="http://schemas.openxmlformats.org/officeDocument/2006/relationships/hyperlink" Target="http://www.scimagojr.com/journalsearch.php?q=13509&amp;tip=sid&amp;clean=0" TargetMode="External" /><Relationship Id="rId119" Type="http://schemas.openxmlformats.org/officeDocument/2006/relationships/hyperlink" Target="http://www.scimagojr.com/journalsearch.php?q=12400154701&amp;tip=sid&amp;clean=0" TargetMode="External" /><Relationship Id="rId120" Type="http://schemas.openxmlformats.org/officeDocument/2006/relationships/hyperlink" Target="http://www.scimagojr.com/journalsearch.php?q=26806&amp;tip=sid&amp;clean=0" TargetMode="External" /><Relationship Id="rId121" Type="http://schemas.openxmlformats.org/officeDocument/2006/relationships/hyperlink" Target="http://www.scimagojr.com/journalsearch.php?q=24484&amp;tip=sid&amp;clean=0" TargetMode="External" /><Relationship Id="rId122" Type="http://schemas.openxmlformats.org/officeDocument/2006/relationships/hyperlink" Target="http://www.scimagojr.com/journalsearch.php?q=19200157113&amp;tip=sid&amp;clean=0" TargetMode="External" /><Relationship Id="rId123" Type="http://schemas.openxmlformats.org/officeDocument/2006/relationships/hyperlink" Target="http://www.scimagojr.com/journalsearch.php?q=19203&amp;tip=sid&amp;clean=0" TargetMode="External" /><Relationship Id="rId124" Type="http://schemas.openxmlformats.org/officeDocument/2006/relationships/hyperlink" Target="http://www.scimagojr.com/journalsearch.php?q=17972&amp;tip=sid&amp;clean=0" TargetMode="External" /><Relationship Id="rId125" Type="http://schemas.openxmlformats.org/officeDocument/2006/relationships/hyperlink" Target="http://www.scimagojr.com/journalsearch.php?q=13617&amp;tip=sid&amp;clean=0" TargetMode="External" /><Relationship Id="rId126" Type="http://schemas.openxmlformats.org/officeDocument/2006/relationships/hyperlink" Target="http://www.scimagojr.com/journalsearch.php?q=4800152405&amp;tip=sid&amp;clean=0" TargetMode="External" /><Relationship Id="rId127" Type="http://schemas.openxmlformats.org/officeDocument/2006/relationships/hyperlink" Target="http://www.scimagojr.com/journalsearch.php?q=21402&amp;tip=sid&amp;clean=0" TargetMode="External" /><Relationship Id="rId128" Type="http://schemas.openxmlformats.org/officeDocument/2006/relationships/hyperlink" Target="http://www.scimagojr.com/journalsearch.php?q=19700187516&amp;tip=sid&amp;clean=0" TargetMode="External" /><Relationship Id="rId129" Type="http://schemas.openxmlformats.org/officeDocument/2006/relationships/hyperlink" Target="http://www.scimagojr.com/journalsearch.php?q=11500153501&amp;tip=sid&amp;clean=0" TargetMode="External" /><Relationship Id="rId130" Type="http://schemas.openxmlformats.org/officeDocument/2006/relationships/hyperlink" Target="http://www.scimagojr.com/journalsearch.php?q=75950&amp;tip=sid&amp;clean=0" TargetMode="External" /><Relationship Id="rId131" Type="http://schemas.openxmlformats.org/officeDocument/2006/relationships/hyperlink" Target="http://www.scimagojr.com/journalsearch.php?q=144767&amp;tip=sid&amp;clean=0" TargetMode="External" /><Relationship Id="rId132" Type="http://schemas.openxmlformats.org/officeDocument/2006/relationships/hyperlink" Target="http://www.scimagojr.com/journalsearch.php?q=19300156808&amp;tip=sid&amp;clean=0" TargetMode="External" /><Relationship Id="rId133" Type="http://schemas.openxmlformats.org/officeDocument/2006/relationships/hyperlink" Target="http://www.scimagojr.com/journalsearch.php?q=12295&amp;tip=sid&amp;clean=0" TargetMode="External" /><Relationship Id="rId134" Type="http://schemas.openxmlformats.org/officeDocument/2006/relationships/hyperlink" Target="http://www.scimagojr.com/journalsearch.php?q=19300156919&amp;tip=sid&amp;clean=0" TargetMode="External" /><Relationship Id="rId135" Type="http://schemas.openxmlformats.org/officeDocument/2006/relationships/hyperlink" Target="http://www.scimagojr.com/journalsearch.php?q=5000154002&amp;tip=sid&amp;clean=0" TargetMode="External" /><Relationship Id="rId136" Type="http://schemas.openxmlformats.org/officeDocument/2006/relationships/hyperlink" Target="http://www.scimagojr.com/journalsearch.php?q=22542&amp;tip=sid&amp;clean=0" TargetMode="External" /><Relationship Id="rId137" Type="http://schemas.openxmlformats.org/officeDocument/2006/relationships/hyperlink" Target="http://www.scimagojr.com/journalsearch.php?q=17910&amp;tip=sid&amp;clean=0" TargetMode="External" /><Relationship Id="rId138" Type="http://schemas.openxmlformats.org/officeDocument/2006/relationships/hyperlink" Target="http://www.scimagojr.com/journalsearch.php?q=13512&amp;tip=sid&amp;clean=0" TargetMode="External" /><Relationship Id="rId139" Type="http://schemas.openxmlformats.org/officeDocument/2006/relationships/hyperlink" Target="http://www.scimagojr.com/journalsearch.php?q=4500151534&amp;tip=sid&amp;clean=0" TargetMode="External" /><Relationship Id="rId140" Type="http://schemas.openxmlformats.org/officeDocument/2006/relationships/hyperlink" Target="http://www.scimagojr.com/journalsearch.php?q=5300152718&amp;tip=sid&amp;clean=0" TargetMode="External" /><Relationship Id="rId141" Type="http://schemas.openxmlformats.org/officeDocument/2006/relationships/hyperlink" Target="http://www.scimagojr.com/journalsearch.php?q=17714&amp;tip=sid&amp;clean=0" TargetMode="External" /><Relationship Id="rId142" Type="http://schemas.openxmlformats.org/officeDocument/2006/relationships/hyperlink" Target="http://www.scimagojr.com/journalsearch.php?q=22563&amp;tip=sid&amp;clean=0" TargetMode="External" /><Relationship Id="rId143" Type="http://schemas.openxmlformats.org/officeDocument/2006/relationships/hyperlink" Target="http://www.scimagojr.com/journalsearch.php?q=19700176046&amp;tip=sid&amp;clean=0" TargetMode="External" /><Relationship Id="rId144" Type="http://schemas.openxmlformats.org/officeDocument/2006/relationships/hyperlink" Target="http://www.scimagojr.com/journalsearch.php?q=19200156966&amp;tip=sid&amp;clean=0" TargetMode="External" /><Relationship Id="rId145" Type="http://schemas.openxmlformats.org/officeDocument/2006/relationships/hyperlink" Target="http://www.scimagojr.com/journalsearch.php?q=29821&amp;tip=sid&amp;clean=0" TargetMode="External" /><Relationship Id="rId146" Type="http://schemas.openxmlformats.org/officeDocument/2006/relationships/hyperlink" Target="http://www.scimagojr.com/journalsearch.php?q=17678&amp;tip=sid&amp;clean=0" TargetMode="External" /><Relationship Id="rId147" Type="http://schemas.openxmlformats.org/officeDocument/2006/relationships/hyperlink" Target="http://www.scimagojr.com/journalsearch.php?q=24764&amp;tip=sid&amp;clean=0" TargetMode="External" /><Relationship Id="rId148" Type="http://schemas.openxmlformats.org/officeDocument/2006/relationships/hyperlink" Target="http://www.scimagojr.com/journalsearch.php?q=22019&amp;tip=sid&amp;clean=0" TargetMode="External" /><Relationship Id="rId149" Type="http://schemas.openxmlformats.org/officeDocument/2006/relationships/hyperlink" Target="http://www.scimagojr.com/journalsearch.php?q=19400157218&amp;tip=sid&amp;clean=0" TargetMode="External" /><Relationship Id="rId150" Type="http://schemas.openxmlformats.org/officeDocument/2006/relationships/hyperlink" Target="http://www.scimagojr.com/journalsearch.php?q=29518&amp;tip=sid&amp;clean=0" TargetMode="External" /><Relationship Id="rId151" Type="http://schemas.openxmlformats.org/officeDocument/2006/relationships/hyperlink" Target="http://www.scimagojr.com/journalsearch.php?q=19700174617&amp;tip=sid&amp;clean=0" TargetMode="External" /><Relationship Id="rId152" Type="http://schemas.openxmlformats.org/officeDocument/2006/relationships/hyperlink" Target="http://www.scimagojr.com/journalsearch.php?q=8000153137&amp;tip=sid&amp;clean=0" TargetMode="External" /><Relationship Id="rId153" Type="http://schemas.openxmlformats.org/officeDocument/2006/relationships/hyperlink" Target="http://www.scimagojr.com/journalsearch.php?q=28334&amp;tip=sid&amp;clean=0" TargetMode="External" /><Relationship Id="rId154" Type="http://schemas.openxmlformats.org/officeDocument/2006/relationships/hyperlink" Target="http://www.scimagojr.com/journalsearch.php?q=11700154308&amp;tip=sid&amp;clean=0" TargetMode="External" /><Relationship Id="rId155" Type="http://schemas.openxmlformats.org/officeDocument/2006/relationships/hyperlink" Target="http://www.scimagojr.com/journalsearch.php?q=19325&amp;tip=sid&amp;clean=0" TargetMode="External" /><Relationship Id="rId156" Type="http://schemas.openxmlformats.org/officeDocument/2006/relationships/hyperlink" Target="http://www.scimagojr.com/journalsearch.php?q=19500156805&amp;tip=sid&amp;clean=0" TargetMode="External" /><Relationship Id="rId157" Type="http://schemas.openxmlformats.org/officeDocument/2006/relationships/hyperlink" Target="http://www.scimagojr.com/journalsearch.php?q=13039&amp;tip=sid&amp;clean=0" TargetMode="External" /><Relationship Id="rId1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4.00390625" style="1" customWidth="1"/>
    <col min="2" max="2" width="39.8515625" style="1" customWidth="1"/>
    <col min="3" max="3" width="12.421875" style="1" customWidth="1"/>
    <col min="4" max="4" width="3.421875" style="1" customWidth="1"/>
    <col min="5" max="5" width="6.00390625" style="1" customWidth="1"/>
    <col min="6" max="6" width="11.421875" style="1" customWidth="1"/>
    <col min="7" max="7" width="16.57421875" style="1" hidden="1" customWidth="1"/>
    <col min="8" max="8" width="18.421875" style="1" hidden="1" customWidth="1"/>
    <col min="9" max="9" width="10.28125" style="1" hidden="1" customWidth="1"/>
    <col min="10" max="10" width="18.140625" style="1" hidden="1" customWidth="1"/>
    <col min="11" max="11" width="20.28125" style="1" hidden="1" customWidth="1"/>
    <col min="12" max="12" width="18.8515625" style="1" hidden="1" customWidth="1"/>
    <col min="13" max="13" width="10.140625" style="1" hidden="1" customWidth="1"/>
    <col min="14" max="14" width="18.140625" style="1" bestFit="1" customWidth="1"/>
    <col min="15" max="16384" width="9.140625" style="1" customWidth="1"/>
  </cols>
  <sheetData>
    <row r="1" ht="23.25">
      <c r="B1" s="2" t="s">
        <v>50</v>
      </c>
    </row>
    <row r="2" spans="1:14" ht="15" customHeight="1" thickBot="1">
      <c r="A2" s="6"/>
      <c r="B2" s="6" t="s">
        <v>0</v>
      </c>
      <c r="C2" s="6" t="s">
        <v>1</v>
      </c>
      <c r="D2" s="7" t="s">
        <v>199</v>
      </c>
      <c r="E2" s="7"/>
      <c r="F2" s="6" t="s">
        <v>200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4" ht="15.75" thickBot="1">
      <c r="A3" s="3">
        <v>1</v>
      </c>
      <c r="B3" s="8" t="s">
        <v>10</v>
      </c>
      <c r="C3" s="3" t="str">
        <f>"15458547"</f>
        <v>15458547</v>
      </c>
      <c r="D3" s="3" t="s">
        <v>11</v>
      </c>
      <c r="E3" s="3">
        <v>0.428</v>
      </c>
      <c r="F3" s="3">
        <v>15</v>
      </c>
      <c r="G3" s="3">
        <v>12</v>
      </c>
      <c r="H3" s="3">
        <v>134</v>
      </c>
      <c r="I3" s="3">
        <v>439</v>
      </c>
      <c r="J3" s="3">
        <v>171</v>
      </c>
      <c r="K3" s="3">
        <v>116</v>
      </c>
      <c r="L3" s="3">
        <v>1.43</v>
      </c>
      <c r="M3" s="3">
        <v>36.58</v>
      </c>
      <c r="N3" s="3" t="s">
        <v>12</v>
      </c>
    </row>
    <row r="4" spans="1:14" ht="15.75" thickBot="1">
      <c r="A4" s="3">
        <v>2</v>
      </c>
      <c r="B4" s="5" t="s">
        <v>13</v>
      </c>
      <c r="C4" s="3" t="str">
        <f>"14672979"</f>
        <v>14672979</v>
      </c>
      <c r="D4" s="3" t="s">
        <v>11</v>
      </c>
      <c r="E4" s="3">
        <v>0.33</v>
      </c>
      <c r="F4" s="3">
        <v>44</v>
      </c>
      <c r="G4" s="3">
        <v>40</v>
      </c>
      <c r="H4" s="3">
        <v>85</v>
      </c>
      <c r="I4" s="4">
        <v>3527</v>
      </c>
      <c r="J4" s="3">
        <v>343</v>
      </c>
      <c r="K4" s="3">
        <v>81</v>
      </c>
      <c r="L4" s="3">
        <v>3.61</v>
      </c>
      <c r="M4" s="3">
        <v>88.18</v>
      </c>
      <c r="N4" s="3" t="s">
        <v>14</v>
      </c>
    </row>
    <row r="5" spans="1:14" ht="15.75" thickBot="1">
      <c r="A5" s="3">
        <v>3</v>
      </c>
      <c r="B5" s="8" t="s">
        <v>15</v>
      </c>
      <c r="C5" s="3" t="str">
        <f>"10292454"</f>
        <v>10292454</v>
      </c>
      <c r="D5" s="3" t="s">
        <v>11</v>
      </c>
      <c r="E5" s="3">
        <v>0.211</v>
      </c>
      <c r="F5" s="3">
        <v>42</v>
      </c>
      <c r="G5" s="3">
        <v>42</v>
      </c>
      <c r="H5" s="3">
        <v>219</v>
      </c>
      <c r="I5" s="4">
        <v>1029</v>
      </c>
      <c r="J5" s="3">
        <v>368</v>
      </c>
      <c r="K5" s="3">
        <v>217</v>
      </c>
      <c r="L5" s="3">
        <v>1.62</v>
      </c>
      <c r="M5" s="3">
        <v>24.5</v>
      </c>
      <c r="N5" s="3" t="s">
        <v>14</v>
      </c>
    </row>
    <row r="6" spans="1:14" ht="15.75" thickBot="1">
      <c r="A6" s="3">
        <v>4</v>
      </c>
      <c r="B6" s="5" t="s">
        <v>16</v>
      </c>
      <c r="C6" s="3" t="str">
        <f>"00243590"</f>
        <v>00243590</v>
      </c>
      <c r="D6" s="3" t="s">
        <v>11</v>
      </c>
      <c r="E6" s="3">
        <v>0.195</v>
      </c>
      <c r="F6" s="3">
        <v>114</v>
      </c>
      <c r="G6" s="3">
        <v>119</v>
      </c>
      <c r="H6" s="3">
        <v>688</v>
      </c>
      <c r="I6" s="4">
        <v>6384</v>
      </c>
      <c r="J6" s="4">
        <v>1548</v>
      </c>
      <c r="K6" s="3">
        <v>666</v>
      </c>
      <c r="L6" s="3">
        <v>2.17</v>
      </c>
      <c r="M6" s="3">
        <v>53.65</v>
      </c>
      <c r="N6" s="3" t="s">
        <v>12</v>
      </c>
    </row>
    <row r="7" spans="1:14" ht="15.75" thickBot="1">
      <c r="A7" s="3">
        <v>5</v>
      </c>
      <c r="B7" s="8" t="s">
        <v>17</v>
      </c>
      <c r="C7" s="3" t="str">
        <f>"1432184X"</f>
        <v>1432184X</v>
      </c>
      <c r="D7" s="3" t="s">
        <v>11</v>
      </c>
      <c r="E7" s="3">
        <v>0.165</v>
      </c>
      <c r="F7" s="3">
        <v>62</v>
      </c>
      <c r="G7" s="3">
        <v>190</v>
      </c>
      <c r="H7" s="3">
        <v>473</v>
      </c>
      <c r="I7" s="4">
        <v>9612</v>
      </c>
      <c r="J7" s="3">
        <v>839</v>
      </c>
      <c r="K7" s="3">
        <v>457</v>
      </c>
      <c r="L7" s="3">
        <v>1.74</v>
      </c>
      <c r="M7" s="3">
        <v>50.59</v>
      </c>
      <c r="N7" s="3" t="s">
        <v>18</v>
      </c>
    </row>
    <row r="8" spans="1:14" ht="15.75" thickBot="1">
      <c r="A8" s="3">
        <v>6</v>
      </c>
      <c r="B8" s="5" t="s">
        <v>19</v>
      </c>
      <c r="C8" s="3" t="str">
        <f>"14362228"</f>
        <v>14362228</v>
      </c>
      <c r="D8" s="3" t="s">
        <v>11</v>
      </c>
      <c r="E8" s="3">
        <v>0.151</v>
      </c>
      <c r="F8" s="3">
        <v>42</v>
      </c>
      <c r="G8" s="3">
        <v>127</v>
      </c>
      <c r="H8" s="3">
        <v>237</v>
      </c>
      <c r="I8" s="4">
        <v>6146</v>
      </c>
      <c r="J8" s="3">
        <v>437</v>
      </c>
      <c r="K8" s="3">
        <v>231</v>
      </c>
      <c r="L8" s="3">
        <v>1.79</v>
      </c>
      <c r="M8" s="3">
        <v>48.39</v>
      </c>
      <c r="N8" s="3" t="s">
        <v>18</v>
      </c>
    </row>
    <row r="9" spans="1:14" ht="15.75" thickBot="1">
      <c r="A9" s="3">
        <v>7</v>
      </c>
      <c r="B9" s="8" t="s">
        <v>20</v>
      </c>
      <c r="C9" s="3" t="str">
        <f>"18791514"</f>
        <v>18791514</v>
      </c>
      <c r="D9" s="3" t="s">
        <v>11</v>
      </c>
      <c r="E9" s="3">
        <v>0.149</v>
      </c>
      <c r="F9" s="3">
        <v>73</v>
      </c>
      <c r="G9" s="3">
        <v>213</v>
      </c>
      <c r="H9" s="3">
        <v>619</v>
      </c>
      <c r="I9" s="4">
        <v>9322</v>
      </c>
      <c r="J9" s="4">
        <v>1467</v>
      </c>
      <c r="K9" s="3">
        <v>586</v>
      </c>
      <c r="L9" s="3">
        <v>2.3</v>
      </c>
      <c r="M9" s="3">
        <v>43.77</v>
      </c>
      <c r="N9" s="3" t="s">
        <v>21</v>
      </c>
    </row>
    <row r="10" spans="1:14" ht="15.75" thickBot="1">
      <c r="A10" s="3">
        <v>8</v>
      </c>
      <c r="B10" s="5" t="s">
        <v>22</v>
      </c>
      <c r="C10" s="3" t="str">
        <f>"17461448"</f>
        <v>17461448</v>
      </c>
      <c r="D10" s="3" t="s">
        <v>11</v>
      </c>
      <c r="E10" s="3">
        <v>0.146</v>
      </c>
      <c r="F10" s="3">
        <v>8</v>
      </c>
      <c r="G10" s="3">
        <v>1</v>
      </c>
      <c r="H10" s="3">
        <v>39</v>
      </c>
      <c r="I10" s="3">
        <v>37</v>
      </c>
      <c r="J10" s="3">
        <v>64</v>
      </c>
      <c r="K10" s="3">
        <v>39</v>
      </c>
      <c r="L10" s="3">
        <v>1.38</v>
      </c>
      <c r="M10" s="3">
        <v>37</v>
      </c>
      <c r="N10" s="3" t="s">
        <v>14</v>
      </c>
    </row>
    <row r="11" spans="1:14" ht="15.75" thickBot="1">
      <c r="A11" s="3">
        <v>9</v>
      </c>
      <c r="B11" s="8" t="s">
        <v>23</v>
      </c>
      <c r="C11" s="3" t="str">
        <f>"10959947"</f>
        <v>10959947</v>
      </c>
      <c r="D11" s="3" t="s">
        <v>11</v>
      </c>
      <c r="E11" s="3">
        <v>0.145</v>
      </c>
      <c r="F11" s="3">
        <v>53</v>
      </c>
      <c r="G11" s="3">
        <v>276</v>
      </c>
      <c r="H11" s="3">
        <v>698</v>
      </c>
      <c r="I11" s="4">
        <v>11030</v>
      </c>
      <c r="J11" s="4">
        <v>1469</v>
      </c>
      <c r="K11" s="3">
        <v>670</v>
      </c>
      <c r="L11" s="3">
        <v>2.04</v>
      </c>
      <c r="M11" s="3">
        <v>39.96</v>
      </c>
      <c r="N11" s="3" t="s">
        <v>12</v>
      </c>
    </row>
    <row r="12" spans="1:14" ht="15.75" thickBot="1">
      <c r="A12" s="3">
        <v>10</v>
      </c>
      <c r="B12" s="5" t="s">
        <v>24</v>
      </c>
      <c r="C12" s="3" t="str">
        <f>"01480227"</f>
        <v>01480227</v>
      </c>
      <c r="D12" s="3" t="s">
        <v>11</v>
      </c>
      <c r="E12" s="3">
        <v>0.144</v>
      </c>
      <c r="F12" s="3">
        <v>196</v>
      </c>
      <c r="G12" s="4">
        <v>1378</v>
      </c>
      <c r="H12" s="4">
        <v>7732</v>
      </c>
      <c r="I12" s="4">
        <v>69529</v>
      </c>
      <c r="J12" s="4">
        <v>13070</v>
      </c>
      <c r="K12" s="4">
        <v>7562</v>
      </c>
      <c r="L12" s="3">
        <v>1.55</v>
      </c>
      <c r="M12" s="3">
        <v>50.46</v>
      </c>
      <c r="N12" s="3" t="s">
        <v>12</v>
      </c>
    </row>
    <row r="13" spans="1:14" ht="30.75" thickBot="1">
      <c r="A13" s="3">
        <v>11</v>
      </c>
      <c r="B13" s="8" t="s">
        <v>25</v>
      </c>
      <c r="C13" s="3" t="str">
        <f>"09670637"</f>
        <v>09670637</v>
      </c>
      <c r="D13" s="3" t="s">
        <v>11</v>
      </c>
      <c r="E13" s="3">
        <v>0.142</v>
      </c>
      <c r="F13" s="3">
        <v>71</v>
      </c>
      <c r="G13" s="3">
        <v>76</v>
      </c>
      <c r="H13" s="3">
        <v>387</v>
      </c>
      <c r="I13" s="4">
        <v>4386</v>
      </c>
      <c r="J13" s="3">
        <v>623</v>
      </c>
      <c r="K13" s="3">
        <v>368</v>
      </c>
      <c r="L13" s="3">
        <v>1.57</v>
      </c>
      <c r="M13" s="3">
        <v>57.71</v>
      </c>
      <c r="N13" s="3" t="s">
        <v>21</v>
      </c>
    </row>
    <row r="14" spans="1:14" ht="15.75" thickBot="1">
      <c r="A14" s="3">
        <v>12</v>
      </c>
      <c r="B14" s="5" t="s">
        <v>26</v>
      </c>
      <c r="C14" s="3" t="str">
        <f>"14320975"</f>
        <v>14320975</v>
      </c>
      <c r="D14" s="3" t="s">
        <v>11</v>
      </c>
      <c r="E14" s="3">
        <v>0.142</v>
      </c>
      <c r="F14" s="3">
        <v>58</v>
      </c>
      <c r="G14" s="3">
        <v>136</v>
      </c>
      <c r="H14" s="3">
        <v>380</v>
      </c>
      <c r="I14" s="4">
        <v>5686</v>
      </c>
      <c r="J14" s="3">
        <v>667</v>
      </c>
      <c r="K14" s="3">
        <v>347</v>
      </c>
      <c r="L14" s="3">
        <v>1.84</v>
      </c>
      <c r="M14" s="3">
        <v>41.81</v>
      </c>
      <c r="N14" s="3" t="s">
        <v>18</v>
      </c>
    </row>
    <row r="15" spans="1:14" ht="15.75" thickBot="1">
      <c r="A15" s="3">
        <v>13</v>
      </c>
      <c r="B15" s="8" t="s">
        <v>27</v>
      </c>
      <c r="C15" s="3" t="str">
        <f>"16161564"</f>
        <v>16161564</v>
      </c>
      <c r="D15" s="3" t="s">
        <v>11</v>
      </c>
      <c r="E15" s="3">
        <v>0.14</v>
      </c>
      <c r="F15" s="3">
        <v>62</v>
      </c>
      <c r="G15" s="3">
        <v>55</v>
      </c>
      <c r="H15" s="3">
        <v>289</v>
      </c>
      <c r="I15" s="4">
        <v>3121</v>
      </c>
      <c r="J15" s="3">
        <v>447</v>
      </c>
      <c r="K15" s="3">
        <v>286</v>
      </c>
      <c r="L15" s="3">
        <v>1.44</v>
      </c>
      <c r="M15" s="3">
        <v>56.75</v>
      </c>
      <c r="N15" s="3" t="s">
        <v>18</v>
      </c>
    </row>
    <row r="16" spans="1:14" ht="15.75" thickBot="1">
      <c r="A16" s="3">
        <v>14</v>
      </c>
      <c r="B16" s="5" t="s">
        <v>28</v>
      </c>
      <c r="C16" s="3" t="str">
        <f>"15689883"</f>
        <v>15689883</v>
      </c>
      <c r="D16" s="3" t="s">
        <v>11</v>
      </c>
      <c r="E16" s="3">
        <v>0.135</v>
      </c>
      <c r="F16" s="3">
        <v>34</v>
      </c>
      <c r="G16" s="3">
        <v>83</v>
      </c>
      <c r="H16" s="3">
        <v>282</v>
      </c>
      <c r="I16" s="4">
        <v>2540</v>
      </c>
      <c r="J16" s="3">
        <v>545</v>
      </c>
      <c r="K16" s="3">
        <v>274</v>
      </c>
      <c r="L16" s="3">
        <v>1.75</v>
      </c>
      <c r="M16" s="3">
        <v>30.6</v>
      </c>
      <c r="N16" s="3" t="s">
        <v>21</v>
      </c>
    </row>
    <row r="17" spans="1:14" ht="15.75" thickBot="1">
      <c r="A17" s="3">
        <v>15</v>
      </c>
      <c r="B17" s="8" t="s">
        <v>29</v>
      </c>
      <c r="C17" s="3" t="str">
        <f>"09670262"</f>
        <v>09670262</v>
      </c>
      <c r="D17" s="3" t="s">
        <v>11</v>
      </c>
      <c r="E17" s="3">
        <v>0.129</v>
      </c>
      <c r="F17" s="3">
        <v>40</v>
      </c>
      <c r="G17" s="3">
        <v>6</v>
      </c>
      <c r="H17" s="3">
        <v>109</v>
      </c>
      <c r="I17" s="3">
        <v>262</v>
      </c>
      <c r="J17" s="3">
        <v>137</v>
      </c>
      <c r="K17" s="3">
        <v>107</v>
      </c>
      <c r="L17" s="3">
        <v>0.99</v>
      </c>
      <c r="M17" s="3">
        <v>43.67</v>
      </c>
      <c r="N17" s="3" t="s">
        <v>14</v>
      </c>
    </row>
    <row r="18" spans="1:14" ht="15.75" thickBot="1">
      <c r="A18" s="3">
        <v>16</v>
      </c>
      <c r="B18" s="5" t="s">
        <v>30</v>
      </c>
      <c r="C18" s="3" t="str">
        <f>"13411357"</f>
        <v>13411357</v>
      </c>
      <c r="D18" s="3" t="s">
        <v>11</v>
      </c>
      <c r="E18" s="3">
        <v>0.125</v>
      </c>
      <c r="F18" s="3">
        <v>22</v>
      </c>
      <c r="G18" s="3">
        <v>33</v>
      </c>
      <c r="H18" s="3">
        <v>159</v>
      </c>
      <c r="I18" s="4">
        <v>1119</v>
      </c>
      <c r="J18" s="3">
        <v>95</v>
      </c>
      <c r="K18" s="3">
        <v>140</v>
      </c>
      <c r="L18" s="3">
        <v>0.68</v>
      </c>
      <c r="M18" s="3">
        <v>33.91</v>
      </c>
      <c r="N18" s="3" t="s">
        <v>31</v>
      </c>
    </row>
    <row r="19" spans="1:14" ht="30.75" thickBot="1">
      <c r="A19" s="3">
        <v>17</v>
      </c>
      <c r="B19" s="8" t="s">
        <v>32</v>
      </c>
      <c r="C19" s="3" t="str">
        <f>"09670645"</f>
        <v>09670645</v>
      </c>
      <c r="D19" s="3" t="s">
        <v>11</v>
      </c>
      <c r="E19" s="3">
        <v>0.122</v>
      </c>
      <c r="F19" s="3">
        <v>84</v>
      </c>
      <c r="G19" s="3">
        <v>234</v>
      </c>
      <c r="H19" s="3">
        <v>656</v>
      </c>
      <c r="I19" s="4">
        <v>9201</v>
      </c>
      <c r="J19" s="4">
        <v>1020</v>
      </c>
      <c r="K19" s="3">
        <v>614</v>
      </c>
      <c r="L19" s="3">
        <v>1.43</v>
      </c>
      <c r="M19" s="3">
        <v>39.32</v>
      </c>
      <c r="N19" s="3" t="s">
        <v>21</v>
      </c>
    </row>
    <row r="20" spans="1:14" ht="15.75" thickBot="1">
      <c r="A20" s="3">
        <v>18</v>
      </c>
      <c r="B20" s="5" t="s">
        <v>33</v>
      </c>
      <c r="C20" s="3" t="str">
        <f>"18747787"</f>
        <v>18747787</v>
      </c>
      <c r="D20" s="3" t="s">
        <v>11</v>
      </c>
      <c r="E20" s="3">
        <v>0.12</v>
      </c>
      <c r="F20" s="3">
        <v>5</v>
      </c>
      <c r="G20" s="3">
        <v>31</v>
      </c>
      <c r="H20" s="3">
        <v>70</v>
      </c>
      <c r="I20" s="3">
        <v>833</v>
      </c>
      <c r="J20" s="3">
        <v>59</v>
      </c>
      <c r="K20" s="3">
        <v>68</v>
      </c>
      <c r="L20" s="3">
        <v>0.88</v>
      </c>
      <c r="M20" s="3">
        <v>26.87</v>
      </c>
      <c r="N20" s="3" t="s">
        <v>21</v>
      </c>
    </row>
    <row r="21" spans="1:14" ht="15.75" thickBot="1">
      <c r="A21" s="3">
        <v>19</v>
      </c>
      <c r="B21" s="8" t="s">
        <v>34</v>
      </c>
      <c r="C21" s="3" t="str">
        <f>"16161599"</f>
        <v>16161599</v>
      </c>
      <c r="D21" s="3" t="s">
        <v>11</v>
      </c>
      <c r="E21" s="3">
        <v>0.119</v>
      </c>
      <c r="F21" s="3">
        <v>100</v>
      </c>
      <c r="G21" s="3">
        <v>336</v>
      </c>
      <c r="H21" s="4">
        <v>1693</v>
      </c>
      <c r="I21" s="4">
        <v>19771</v>
      </c>
      <c r="J21" s="4">
        <v>2962</v>
      </c>
      <c r="K21" s="4">
        <v>1676</v>
      </c>
      <c r="L21" s="3">
        <v>1.59</v>
      </c>
      <c r="M21" s="3">
        <v>58.84</v>
      </c>
      <c r="N21" s="3" t="s">
        <v>18</v>
      </c>
    </row>
    <row r="22" spans="1:14" ht="15.75" thickBot="1">
      <c r="A22" s="3">
        <v>20</v>
      </c>
      <c r="B22" s="5" t="s">
        <v>35</v>
      </c>
      <c r="C22" s="3" t="str">
        <f>"01775103"</f>
        <v>01775103</v>
      </c>
      <c r="D22" s="3" t="s">
        <v>11</v>
      </c>
      <c r="E22" s="3">
        <v>0.119</v>
      </c>
      <c r="F22" s="3">
        <v>57</v>
      </c>
      <c r="G22" s="3">
        <v>80</v>
      </c>
      <c r="H22" s="3">
        <v>419</v>
      </c>
      <c r="I22" s="4">
        <v>2841</v>
      </c>
      <c r="J22" s="3">
        <v>563</v>
      </c>
      <c r="K22" s="3">
        <v>416</v>
      </c>
      <c r="L22" s="3">
        <v>1.36</v>
      </c>
      <c r="M22" s="3">
        <v>35.51</v>
      </c>
      <c r="N22" s="3" t="s">
        <v>18</v>
      </c>
    </row>
    <row r="23" spans="1:14" ht="15.75" thickBot="1">
      <c r="A23" s="3">
        <v>21</v>
      </c>
      <c r="B23" s="8" t="s">
        <v>36</v>
      </c>
      <c r="C23" s="3" t="str">
        <f>"15298817"</f>
        <v>15298817</v>
      </c>
      <c r="D23" s="3" t="s">
        <v>11</v>
      </c>
      <c r="E23" s="3">
        <v>0.117</v>
      </c>
      <c r="F23" s="3">
        <v>70</v>
      </c>
      <c r="G23" s="3">
        <v>103</v>
      </c>
      <c r="H23" s="3">
        <v>452</v>
      </c>
      <c r="I23" s="4">
        <v>5190</v>
      </c>
      <c r="J23" s="3">
        <v>611</v>
      </c>
      <c r="K23" s="3">
        <v>434</v>
      </c>
      <c r="L23" s="3">
        <v>1.23</v>
      </c>
      <c r="M23" s="3">
        <v>50.39</v>
      </c>
      <c r="N23" s="3" t="s">
        <v>14</v>
      </c>
    </row>
    <row r="24" spans="1:14" ht="30.75" thickBot="1">
      <c r="A24" s="3">
        <v>22</v>
      </c>
      <c r="B24" s="5" t="s">
        <v>37</v>
      </c>
      <c r="C24" s="3" t="str">
        <f>"12057533"</f>
        <v>12057533</v>
      </c>
      <c r="D24" s="3" t="s">
        <v>11</v>
      </c>
      <c r="E24" s="3">
        <v>0.113</v>
      </c>
      <c r="F24" s="3">
        <v>91</v>
      </c>
      <c r="G24" s="3">
        <v>97</v>
      </c>
      <c r="H24" s="3">
        <v>603</v>
      </c>
      <c r="I24" s="4">
        <v>4891</v>
      </c>
      <c r="J24" s="3">
        <v>792</v>
      </c>
      <c r="K24" s="3">
        <v>587</v>
      </c>
      <c r="L24" s="3">
        <v>1.2</v>
      </c>
      <c r="M24" s="3">
        <v>50.42</v>
      </c>
      <c r="N24" s="3" t="s">
        <v>38</v>
      </c>
    </row>
    <row r="25" spans="1:14" ht="15.75" thickBot="1">
      <c r="A25" s="3">
        <v>23</v>
      </c>
      <c r="B25" s="8" t="s">
        <v>39</v>
      </c>
      <c r="C25" s="3" t="str">
        <f>"00063185"</f>
        <v>00063185</v>
      </c>
      <c r="D25" s="3" t="s">
        <v>11</v>
      </c>
      <c r="E25" s="3">
        <v>0.112</v>
      </c>
      <c r="F25" s="3">
        <v>49</v>
      </c>
      <c r="G25" s="3">
        <v>24</v>
      </c>
      <c r="H25" s="3">
        <v>182</v>
      </c>
      <c r="I25" s="4">
        <v>1074</v>
      </c>
      <c r="J25" s="3">
        <v>202</v>
      </c>
      <c r="K25" s="3">
        <v>176</v>
      </c>
      <c r="L25" s="3">
        <v>0.83</v>
      </c>
      <c r="M25" s="3">
        <v>44.75</v>
      </c>
      <c r="N25" s="3" t="s">
        <v>12</v>
      </c>
    </row>
    <row r="26" spans="1:14" ht="15.75" thickBot="1">
      <c r="A26" s="3">
        <v>24</v>
      </c>
      <c r="B26" s="5" t="s">
        <v>40</v>
      </c>
      <c r="C26" s="3" t="str">
        <f>"00652881"</f>
        <v>00652881</v>
      </c>
      <c r="D26" s="3" t="s">
        <v>11</v>
      </c>
      <c r="E26" s="3">
        <v>0.112</v>
      </c>
      <c r="F26" s="3">
        <v>32</v>
      </c>
      <c r="G26" s="3">
        <v>4</v>
      </c>
      <c r="H26" s="3">
        <v>32</v>
      </c>
      <c r="I26" s="3">
        <v>663</v>
      </c>
      <c r="J26" s="3">
        <v>40</v>
      </c>
      <c r="K26" s="3">
        <v>16</v>
      </c>
      <c r="L26" s="3">
        <v>2.45</v>
      </c>
      <c r="M26" s="3">
        <v>165.75</v>
      </c>
      <c r="N26" s="3" t="s">
        <v>12</v>
      </c>
    </row>
    <row r="27" spans="1:14" ht="15.75" thickBot="1">
      <c r="A27" s="3">
        <v>25</v>
      </c>
      <c r="B27" s="8" t="s">
        <v>41</v>
      </c>
      <c r="C27" s="3" t="str">
        <f>"03632415"</f>
        <v>03632415</v>
      </c>
      <c r="D27" s="3" t="s">
        <v>11</v>
      </c>
      <c r="E27" s="3">
        <v>0.108</v>
      </c>
      <c r="F27" s="3">
        <v>43</v>
      </c>
      <c r="G27" s="3">
        <v>37</v>
      </c>
      <c r="H27" s="3">
        <v>203</v>
      </c>
      <c r="I27" s="3">
        <v>921</v>
      </c>
      <c r="J27" s="3">
        <v>105</v>
      </c>
      <c r="K27" s="3">
        <v>140</v>
      </c>
      <c r="L27" s="3">
        <v>0.63</v>
      </c>
      <c r="M27" s="3">
        <v>24.89</v>
      </c>
      <c r="N27" s="3" t="s">
        <v>12</v>
      </c>
    </row>
    <row r="28" spans="1:14" ht="15.75" thickBot="1">
      <c r="A28" s="3">
        <v>26</v>
      </c>
      <c r="B28" s="5" t="s">
        <v>42</v>
      </c>
      <c r="C28" s="3" t="str">
        <f>"15735176"</f>
        <v>15735176</v>
      </c>
      <c r="D28" s="3" t="s">
        <v>11</v>
      </c>
      <c r="E28" s="3">
        <v>0.107</v>
      </c>
      <c r="F28" s="3">
        <v>40</v>
      </c>
      <c r="G28" s="3">
        <v>143</v>
      </c>
      <c r="H28" s="3">
        <v>351</v>
      </c>
      <c r="I28" s="4">
        <v>5753</v>
      </c>
      <c r="J28" s="3">
        <v>442</v>
      </c>
      <c r="K28" s="3">
        <v>317</v>
      </c>
      <c r="L28" s="3">
        <v>1.32</v>
      </c>
      <c r="M28" s="3">
        <v>40.23</v>
      </c>
      <c r="N28" s="3" t="s">
        <v>21</v>
      </c>
    </row>
    <row r="29" spans="1:14" ht="15.75" thickBot="1">
      <c r="A29" s="3">
        <v>27</v>
      </c>
      <c r="B29" s="8" t="s">
        <v>43</v>
      </c>
      <c r="C29" s="3" t="str">
        <f>"13652427"</f>
        <v>13652427</v>
      </c>
      <c r="D29" s="3" t="s">
        <v>11</v>
      </c>
      <c r="E29" s="3">
        <v>0.105</v>
      </c>
      <c r="F29" s="3">
        <v>82</v>
      </c>
      <c r="G29" s="3">
        <v>184</v>
      </c>
      <c r="H29" s="3">
        <v>590</v>
      </c>
      <c r="I29" s="4">
        <v>11148</v>
      </c>
      <c r="J29" s="4">
        <v>1206</v>
      </c>
      <c r="K29" s="3">
        <v>590</v>
      </c>
      <c r="L29" s="3">
        <v>1.9</v>
      </c>
      <c r="M29" s="3">
        <v>60.59</v>
      </c>
      <c r="N29" s="3" t="s">
        <v>14</v>
      </c>
    </row>
    <row r="30" spans="1:14" ht="15.75" thickBot="1">
      <c r="A30" s="3">
        <v>28</v>
      </c>
      <c r="B30" s="5" t="s">
        <v>44</v>
      </c>
      <c r="C30" s="3" t="str">
        <f>"10959289"</f>
        <v>10959289</v>
      </c>
      <c r="D30" s="3" t="s">
        <v>11</v>
      </c>
      <c r="E30" s="3">
        <v>0.1</v>
      </c>
      <c r="F30" s="3">
        <v>63</v>
      </c>
      <c r="G30" s="3">
        <v>161</v>
      </c>
      <c r="H30" s="3">
        <v>574</v>
      </c>
      <c r="I30" s="4">
        <v>7375</v>
      </c>
      <c r="J30" s="3">
        <v>829</v>
      </c>
      <c r="K30" s="3">
        <v>569</v>
      </c>
      <c r="L30" s="3">
        <v>1.29</v>
      </c>
      <c r="M30" s="3">
        <v>45.81</v>
      </c>
      <c r="N30" s="3" t="s">
        <v>14</v>
      </c>
    </row>
    <row r="31" spans="1:14" ht="15.75" thickBot="1">
      <c r="A31" s="3">
        <v>29</v>
      </c>
      <c r="B31" s="8" t="s">
        <v>45</v>
      </c>
      <c r="C31" s="3" t="str">
        <f>"15735184"</f>
        <v>15735184</v>
      </c>
      <c r="D31" s="3" t="s">
        <v>11</v>
      </c>
      <c r="E31" s="3">
        <v>0.099</v>
      </c>
      <c r="F31" s="3">
        <v>54</v>
      </c>
      <c r="G31" s="3">
        <v>68</v>
      </c>
      <c r="H31" s="3">
        <v>90</v>
      </c>
      <c r="I31" s="4">
        <v>5994</v>
      </c>
      <c r="J31" s="3">
        <v>152</v>
      </c>
      <c r="K31" s="3">
        <v>86</v>
      </c>
      <c r="L31" s="3">
        <v>1.4</v>
      </c>
      <c r="M31" s="3">
        <v>88.15</v>
      </c>
      <c r="N31" s="3" t="s">
        <v>21</v>
      </c>
    </row>
    <row r="32" spans="1:14" ht="30.75" thickBot="1">
      <c r="A32" s="3">
        <v>30</v>
      </c>
      <c r="B32" s="5" t="s">
        <v>46</v>
      </c>
      <c r="C32" s="3" t="str">
        <f>"08873593"</f>
        <v>08873593</v>
      </c>
      <c r="D32" s="3" t="s">
        <v>11</v>
      </c>
      <c r="E32" s="3">
        <v>0.099</v>
      </c>
      <c r="F32" s="3">
        <v>62</v>
      </c>
      <c r="G32" s="3">
        <v>67</v>
      </c>
      <c r="H32" s="3">
        <v>193</v>
      </c>
      <c r="I32" s="4">
        <v>3916</v>
      </c>
      <c r="J32" s="3">
        <v>417</v>
      </c>
      <c r="K32" s="3">
        <v>187</v>
      </c>
      <c r="L32" s="3">
        <v>1.75</v>
      </c>
      <c r="M32" s="3">
        <v>58.45</v>
      </c>
      <c r="N32" s="3" t="s">
        <v>38</v>
      </c>
    </row>
    <row r="33" spans="1:14" ht="15.75" thickBot="1">
      <c r="A33" s="3">
        <v>31</v>
      </c>
      <c r="B33" s="8" t="s">
        <v>47</v>
      </c>
      <c r="C33" s="3" t="str">
        <f>"0025326X"</f>
        <v>0025326X</v>
      </c>
      <c r="D33" s="3" t="s">
        <v>11</v>
      </c>
      <c r="E33" s="3">
        <v>0.098</v>
      </c>
      <c r="F33" s="3">
        <v>73</v>
      </c>
      <c r="G33" s="3">
        <v>362</v>
      </c>
      <c r="H33" s="4">
        <v>1000</v>
      </c>
      <c r="I33" s="4">
        <v>13984</v>
      </c>
      <c r="J33" s="4">
        <v>1559</v>
      </c>
      <c r="K33" s="3">
        <v>927</v>
      </c>
      <c r="L33" s="3">
        <v>1.49</v>
      </c>
      <c r="M33" s="3">
        <v>38.63</v>
      </c>
      <c r="N33" s="3" t="s">
        <v>21</v>
      </c>
    </row>
    <row r="34" spans="1:14" ht="30.75" thickBot="1">
      <c r="A34" s="3">
        <v>32</v>
      </c>
      <c r="B34" s="5" t="s">
        <v>48</v>
      </c>
      <c r="C34" s="3" t="str">
        <f>"00220981"</f>
        <v>00220981</v>
      </c>
      <c r="D34" s="3" t="s">
        <v>11</v>
      </c>
      <c r="E34" s="3">
        <v>0.096</v>
      </c>
      <c r="F34" s="3">
        <v>67</v>
      </c>
      <c r="G34" s="3">
        <v>250</v>
      </c>
      <c r="H34" s="3">
        <v>793</v>
      </c>
      <c r="I34" s="4">
        <v>12081</v>
      </c>
      <c r="J34" s="4">
        <v>1044</v>
      </c>
      <c r="K34" s="3">
        <v>786</v>
      </c>
      <c r="L34" s="3">
        <v>1.16</v>
      </c>
      <c r="M34" s="3">
        <v>48.32</v>
      </c>
      <c r="N34" s="3" t="s">
        <v>21</v>
      </c>
    </row>
    <row r="35" spans="1:14" ht="15.75" thickBot="1">
      <c r="A35" s="3">
        <v>33</v>
      </c>
      <c r="B35" s="8" t="s">
        <v>49</v>
      </c>
      <c r="C35" s="3" t="str">
        <f>"13652761"</f>
        <v>13652761</v>
      </c>
      <c r="D35" s="3" t="s">
        <v>11</v>
      </c>
      <c r="E35" s="3">
        <v>0.096</v>
      </c>
      <c r="F35" s="3">
        <v>42</v>
      </c>
      <c r="G35" s="3">
        <v>73</v>
      </c>
      <c r="H35" s="3">
        <v>341</v>
      </c>
      <c r="I35" s="4">
        <v>2180</v>
      </c>
      <c r="J35" s="3">
        <v>416</v>
      </c>
      <c r="K35" s="3">
        <v>328</v>
      </c>
      <c r="L35" s="3">
        <v>1.15</v>
      </c>
      <c r="M35" s="3">
        <v>29.86</v>
      </c>
      <c r="N35" s="3" t="s">
        <v>14</v>
      </c>
    </row>
    <row r="36" spans="1:14" ht="15.75" thickBot="1">
      <c r="A36" s="3">
        <v>34</v>
      </c>
      <c r="B36" s="5" t="s">
        <v>50</v>
      </c>
      <c r="C36" s="3" t="str">
        <f>"14209055"</f>
        <v>14209055</v>
      </c>
      <c r="D36" s="3" t="s">
        <v>11</v>
      </c>
      <c r="E36" s="3">
        <v>0.092</v>
      </c>
      <c r="F36" s="3">
        <v>33</v>
      </c>
      <c r="G36" s="3">
        <v>72</v>
      </c>
      <c r="H36" s="3">
        <v>132</v>
      </c>
      <c r="I36" s="4">
        <v>4149</v>
      </c>
      <c r="J36" s="3">
        <v>169</v>
      </c>
      <c r="K36" s="3">
        <v>129</v>
      </c>
      <c r="L36" s="3">
        <v>1.29</v>
      </c>
      <c r="M36" s="3">
        <v>57.63</v>
      </c>
      <c r="N36" s="3" t="s">
        <v>51</v>
      </c>
    </row>
    <row r="37" spans="1:14" ht="15.75" thickBot="1">
      <c r="A37" s="3">
        <v>35</v>
      </c>
      <c r="B37" s="8" t="s">
        <v>52</v>
      </c>
      <c r="C37" s="3" t="str">
        <f>"19060015"</f>
        <v>19060015</v>
      </c>
      <c r="D37" s="3" t="s">
        <v>11</v>
      </c>
      <c r="E37" s="3">
        <v>0.087</v>
      </c>
      <c r="F37" s="3">
        <v>63</v>
      </c>
      <c r="G37" s="3">
        <v>225</v>
      </c>
      <c r="H37" s="3">
        <v>999</v>
      </c>
      <c r="I37" s="4">
        <v>10672</v>
      </c>
      <c r="J37" s="4">
        <v>1475</v>
      </c>
      <c r="K37" s="3">
        <v>967</v>
      </c>
      <c r="L37" s="3">
        <v>1.32</v>
      </c>
      <c r="M37" s="3">
        <v>47.43</v>
      </c>
      <c r="N37" s="3" t="s">
        <v>12</v>
      </c>
    </row>
    <row r="38" spans="1:14" ht="15.75" thickBot="1">
      <c r="A38" s="3">
        <v>36</v>
      </c>
      <c r="B38" s="5" t="s">
        <v>53</v>
      </c>
      <c r="C38" s="3" t="str">
        <f>"09247963"</f>
        <v>09247963</v>
      </c>
      <c r="D38" s="3" t="s">
        <v>11</v>
      </c>
      <c r="E38" s="3">
        <v>0.087</v>
      </c>
      <c r="F38" s="3">
        <v>53</v>
      </c>
      <c r="G38" s="3">
        <v>101</v>
      </c>
      <c r="H38" s="3">
        <v>571</v>
      </c>
      <c r="I38" s="4">
        <v>4859</v>
      </c>
      <c r="J38" s="3">
        <v>818</v>
      </c>
      <c r="K38" s="3">
        <v>540</v>
      </c>
      <c r="L38" s="3">
        <v>1.41</v>
      </c>
      <c r="M38" s="3">
        <v>48.11</v>
      </c>
      <c r="N38" s="3" t="s">
        <v>21</v>
      </c>
    </row>
    <row r="39" spans="1:14" ht="15.75" thickBot="1">
      <c r="A39" s="3">
        <v>37</v>
      </c>
      <c r="B39" s="8" t="s">
        <v>54</v>
      </c>
      <c r="C39" s="3" t="str">
        <f>"15592723"</f>
        <v>15592723</v>
      </c>
      <c r="D39" s="3" t="s">
        <v>11</v>
      </c>
      <c r="E39" s="3">
        <v>0.086</v>
      </c>
      <c r="F39" s="3">
        <v>57</v>
      </c>
      <c r="G39" s="3">
        <v>122</v>
      </c>
      <c r="H39" s="3">
        <v>304</v>
      </c>
      <c r="I39" s="4">
        <v>6440</v>
      </c>
      <c r="J39" s="3">
        <v>363</v>
      </c>
      <c r="K39" s="3">
        <v>280</v>
      </c>
      <c r="L39" s="3">
        <v>1.34</v>
      </c>
      <c r="M39" s="3">
        <v>52.79</v>
      </c>
      <c r="N39" s="3" t="s">
        <v>12</v>
      </c>
    </row>
    <row r="40" spans="1:14" ht="15.75" thickBot="1">
      <c r="A40" s="3">
        <v>38</v>
      </c>
      <c r="B40" s="5" t="s">
        <v>55</v>
      </c>
      <c r="C40" s="3" t="str">
        <f>"13652419"</f>
        <v>13652419</v>
      </c>
      <c r="D40" s="3" t="s">
        <v>11</v>
      </c>
      <c r="E40" s="3">
        <v>0.084</v>
      </c>
      <c r="F40" s="3">
        <v>48</v>
      </c>
      <c r="G40" s="3">
        <v>33</v>
      </c>
      <c r="H40" s="3">
        <v>104</v>
      </c>
      <c r="I40" s="4">
        <v>1757</v>
      </c>
      <c r="J40" s="3">
        <v>157</v>
      </c>
      <c r="K40" s="3">
        <v>104</v>
      </c>
      <c r="L40" s="3">
        <v>1.22</v>
      </c>
      <c r="M40" s="3">
        <v>53.24</v>
      </c>
      <c r="N40" s="3" t="s">
        <v>14</v>
      </c>
    </row>
    <row r="41" spans="1:14" ht="15.75" thickBot="1">
      <c r="A41" s="3">
        <v>39</v>
      </c>
      <c r="B41" s="8" t="s">
        <v>56</v>
      </c>
      <c r="C41" s="3" t="str">
        <f>"13851101"</f>
        <v>13851101</v>
      </c>
      <c r="D41" s="3" t="s">
        <v>11</v>
      </c>
      <c r="E41" s="3">
        <v>0.083</v>
      </c>
      <c r="F41" s="3">
        <v>46</v>
      </c>
      <c r="G41" s="3">
        <v>80</v>
      </c>
      <c r="H41" s="3">
        <v>198</v>
      </c>
      <c r="I41" s="4">
        <v>2966</v>
      </c>
      <c r="J41" s="3">
        <v>246</v>
      </c>
      <c r="K41" s="3">
        <v>192</v>
      </c>
      <c r="L41" s="3">
        <v>1.19</v>
      </c>
      <c r="M41" s="3">
        <v>37.08</v>
      </c>
      <c r="N41" s="3" t="s">
        <v>21</v>
      </c>
    </row>
    <row r="42" spans="1:14" ht="15.75" thickBot="1">
      <c r="A42" s="3">
        <v>40</v>
      </c>
      <c r="B42" s="5" t="s">
        <v>57</v>
      </c>
      <c r="C42" s="3" t="str">
        <f>"14321793"</f>
        <v>14321793</v>
      </c>
      <c r="D42" s="3" t="s">
        <v>11</v>
      </c>
      <c r="E42" s="3">
        <v>0.083</v>
      </c>
      <c r="F42" s="3">
        <v>66</v>
      </c>
      <c r="G42" s="3">
        <v>221</v>
      </c>
      <c r="H42" s="3">
        <v>728</v>
      </c>
      <c r="I42" s="4">
        <v>12447</v>
      </c>
      <c r="J42" s="3">
        <v>976</v>
      </c>
      <c r="K42" s="3">
        <v>713</v>
      </c>
      <c r="L42" s="3">
        <v>1.35</v>
      </c>
      <c r="M42" s="3">
        <v>56.32</v>
      </c>
      <c r="N42" s="3" t="s">
        <v>18</v>
      </c>
    </row>
    <row r="43" spans="1:14" ht="15.75" thickBot="1">
      <c r="A43" s="3">
        <v>41</v>
      </c>
      <c r="B43" s="8" t="s">
        <v>58</v>
      </c>
      <c r="C43" s="3" t="str">
        <f>"02784343"</f>
        <v>02784343</v>
      </c>
      <c r="D43" s="3" t="s">
        <v>59</v>
      </c>
      <c r="E43" s="3">
        <v>0.08</v>
      </c>
      <c r="F43" s="3">
        <v>60</v>
      </c>
      <c r="G43" s="3">
        <v>168</v>
      </c>
      <c r="H43" s="3">
        <v>607</v>
      </c>
      <c r="I43" s="4">
        <v>6729</v>
      </c>
      <c r="J43" s="3">
        <v>703</v>
      </c>
      <c r="K43" s="3">
        <v>569</v>
      </c>
      <c r="L43" s="3">
        <v>1.12</v>
      </c>
      <c r="M43" s="3">
        <v>40.05</v>
      </c>
      <c r="N43" s="3" t="s">
        <v>21</v>
      </c>
    </row>
    <row r="44" spans="1:14" ht="15.75" thickBot="1">
      <c r="A44" s="3">
        <v>42</v>
      </c>
      <c r="B44" s="5" t="s">
        <v>60</v>
      </c>
      <c r="C44" s="3" t="str">
        <f>"10958649"</f>
        <v>10958649</v>
      </c>
      <c r="D44" s="3" t="s">
        <v>59</v>
      </c>
      <c r="E44" s="3">
        <v>0.079</v>
      </c>
      <c r="F44" s="3">
        <v>59</v>
      </c>
      <c r="G44" s="3">
        <v>195</v>
      </c>
      <c r="H44" s="4">
        <v>1081</v>
      </c>
      <c r="I44" s="4">
        <v>8942</v>
      </c>
      <c r="J44" s="4">
        <v>1112</v>
      </c>
      <c r="K44" s="4">
        <v>1044</v>
      </c>
      <c r="L44" s="3">
        <v>0.98</v>
      </c>
      <c r="M44" s="3">
        <v>45.86</v>
      </c>
      <c r="N44" s="3" t="s">
        <v>14</v>
      </c>
    </row>
    <row r="45" spans="1:14" ht="15.75" thickBot="1">
      <c r="A45" s="3">
        <v>43</v>
      </c>
      <c r="B45" s="8" t="s">
        <v>61</v>
      </c>
      <c r="C45" s="3" t="str">
        <f>"00431397"</f>
        <v>00431397</v>
      </c>
      <c r="D45" s="3" t="s">
        <v>59</v>
      </c>
      <c r="E45" s="3">
        <v>0.079</v>
      </c>
      <c r="F45" s="3">
        <v>96</v>
      </c>
      <c r="G45" s="3">
        <v>256</v>
      </c>
      <c r="H45" s="4">
        <v>1318</v>
      </c>
      <c r="I45" s="4">
        <v>13257</v>
      </c>
      <c r="J45" s="4">
        <v>2091</v>
      </c>
      <c r="K45" s="4">
        <v>1258</v>
      </c>
      <c r="L45" s="3">
        <v>1.52</v>
      </c>
      <c r="M45" s="3">
        <v>51.79</v>
      </c>
      <c r="N45" s="3" t="s">
        <v>12</v>
      </c>
    </row>
    <row r="46" spans="1:14" ht="15.75" thickBot="1">
      <c r="A46" s="3">
        <v>44</v>
      </c>
      <c r="B46" s="5" t="s">
        <v>62</v>
      </c>
      <c r="C46" s="3" t="str">
        <f>"01411136"</f>
        <v>01411136</v>
      </c>
      <c r="D46" s="3" t="s">
        <v>59</v>
      </c>
      <c r="E46" s="3">
        <v>0.078</v>
      </c>
      <c r="F46" s="3">
        <v>52</v>
      </c>
      <c r="G46" s="3">
        <v>64</v>
      </c>
      <c r="H46" s="3">
        <v>343</v>
      </c>
      <c r="I46" s="4">
        <v>2707</v>
      </c>
      <c r="J46" s="3">
        <v>427</v>
      </c>
      <c r="K46" s="3">
        <v>318</v>
      </c>
      <c r="L46" s="3">
        <v>1.33</v>
      </c>
      <c r="M46" s="3">
        <v>42.3</v>
      </c>
      <c r="N46" s="3" t="s">
        <v>21</v>
      </c>
    </row>
    <row r="47" spans="1:14" ht="15.75" thickBot="1">
      <c r="A47" s="3">
        <v>45</v>
      </c>
      <c r="B47" s="8" t="s">
        <v>63</v>
      </c>
      <c r="C47" s="3" t="str">
        <f>"14643774"</f>
        <v>14643774</v>
      </c>
      <c r="D47" s="3" t="s">
        <v>59</v>
      </c>
      <c r="E47" s="3">
        <v>0.078</v>
      </c>
      <c r="F47" s="3">
        <v>52</v>
      </c>
      <c r="G47" s="3">
        <v>110</v>
      </c>
      <c r="H47" s="3">
        <v>375</v>
      </c>
      <c r="I47" s="4">
        <v>5765</v>
      </c>
      <c r="J47" s="3">
        <v>473</v>
      </c>
      <c r="K47" s="3">
        <v>360</v>
      </c>
      <c r="L47" s="3">
        <v>1.21</v>
      </c>
      <c r="M47" s="3">
        <v>52.41</v>
      </c>
      <c r="N47" s="3" t="s">
        <v>14</v>
      </c>
    </row>
    <row r="48" spans="1:14" ht="15.75" thickBot="1">
      <c r="A48" s="3">
        <v>46</v>
      </c>
      <c r="B48" s="5" t="s">
        <v>64</v>
      </c>
      <c r="C48" s="3" t="str">
        <f>"00448486"</f>
        <v>00448486</v>
      </c>
      <c r="D48" s="3" t="s">
        <v>59</v>
      </c>
      <c r="E48" s="3">
        <v>0.076</v>
      </c>
      <c r="F48" s="3">
        <v>84</v>
      </c>
      <c r="G48" s="3">
        <v>417</v>
      </c>
      <c r="H48" s="4">
        <v>1415</v>
      </c>
      <c r="I48" s="4">
        <v>15267</v>
      </c>
      <c r="J48" s="4">
        <v>2026</v>
      </c>
      <c r="K48" s="4">
        <v>1383</v>
      </c>
      <c r="L48" s="3">
        <v>1.25</v>
      </c>
      <c r="M48" s="3">
        <v>36.61</v>
      </c>
      <c r="N48" s="3" t="s">
        <v>21</v>
      </c>
    </row>
    <row r="49" spans="1:14" ht="15.75" thickBot="1">
      <c r="A49" s="3">
        <v>47</v>
      </c>
      <c r="B49" s="8" t="s">
        <v>65</v>
      </c>
      <c r="C49" s="3" t="str">
        <f>"14390485"</f>
        <v>14390485</v>
      </c>
      <c r="D49" s="3" t="s">
        <v>59</v>
      </c>
      <c r="E49" s="3">
        <v>0.076</v>
      </c>
      <c r="F49" s="3">
        <v>27</v>
      </c>
      <c r="G49" s="3">
        <v>70</v>
      </c>
      <c r="H49" s="3">
        <v>187</v>
      </c>
      <c r="I49" s="4">
        <v>3611</v>
      </c>
      <c r="J49" s="3">
        <v>230</v>
      </c>
      <c r="K49" s="3">
        <v>181</v>
      </c>
      <c r="L49" s="3">
        <v>1.23</v>
      </c>
      <c r="M49" s="3">
        <v>51.59</v>
      </c>
      <c r="N49" s="3" t="s">
        <v>14</v>
      </c>
    </row>
    <row r="50" spans="1:14" ht="15.75" thickBot="1">
      <c r="A50" s="3">
        <v>48</v>
      </c>
      <c r="B50" s="5" t="s">
        <v>66</v>
      </c>
      <c r="C50" s="3" t="str">
        <f>"10641262"</f>
        <v>10641262</v>
      </c>
      <c r="D50" s="3" t="s">
        <v>59</v>
      </c>
      <c r="E50" s="3">
        <v>0.075</v>
      </c>
      <c r="F50" s="3">
        <v>28</v>
      </c>
      <c r="G50" s="3">
        <v>4</v>
      </c>
      <c r="H50" s="3">
        <v>97</v>
      </c>
      <c r="I50" s="3">
        <v>427</v>
      </c>
      <c r="J50" s="3">
        <v>130</v>
      </c>
      <c r="K50" s="3">
        <v>97</v>
      </c>
      <c r="L50" s="3">
        <v>1.02</v>
      </c>
      <c r="M50" s="3">
        <v>106.75</v>
      </c>
      <c r="N50" s="3" t="s">
        <v>14</v>
      </c>
    </row>
    <row r="51" spans="1:14" ht="15.75" thickBot="1">
      <c r="A51" s="3">
        <v>49</v>
      </c>
      <c r="B51" s="8" t="s">
        <v>67</v>
      </c>
      <c r="C51" s="3" t="str">
        <f>"19967292"</f>
        <v>19967292</v>
      </c>
      <c r="D51" s="3" t="s">
        <v>59</v>
      </c>
      <c r="E51" s="3">
        <v>0.074</v>
      </c>
      <c r="F51" s="3">
        <v>4</v>
      </c>
      <c r="G51" s="3">
        <v>16</v>
      </c>
      <c r="H51" s="3">
        <v>138</v>
      </c>
      <c r="I51" s="3">
        <v>926</v>
      </c>
      <c r="J51" s="3">
        <v>52</v>
      </c>
      <c r="K51" s="3">
        <v>128</v>
      </c>
      <c r="L51" s="3">
        <v>0.46</v>
      </c>
      <c r="M51" s="3">
        <v>57.88</v>
      </c>
      <c r="N51" s="3" t="s">
        <v>21</v>
      </c>
    </row>
    <row r="52" spans="1:14" ht="15.75" thickBot="1">
      <c r="A52" s="3">
        <v>50</v>
      </c>
      <c r="B52" s="5" t="s">
        <v>68</v>
      </c>
      <c r="C52" s="3" t="str">
        <f>"08240469"</f>
        <v>08240469</v>
      </c>
      <c r="D52" s="3" t="s">
        <v>59</v>
      </c>
      <c r="E52" s="3">
        <v>0.072</v>
      </c>
      <c r="F52" s="3">
        <v>39</v>
      </c>
      <c r="G52" s="3">
        <v>109</v>
      </c>
      <c r="H52" s="3">
        <v>220</v>
      </c>
      <c r="I52" s="4">
        <v>5195</v>
      </c>
      <c r="J52" s="3">
        <v>199</v>
      </c>
      <c r="K52" s="3">
        <v>202</v>
      </c>
      <c r="L52" s="3">
        <v>0.85</v>
      </c>
      <c r="M52" s="3">
        <v>47.66</v>
      </c>
      <c r="N52" s="3" t="s">
        <v>12</v>
      </c>
    </row>
    <row r="53" spans="1:14" ht="15.75" thickBot="1">
      <c r="A53" s="3">
        <v>51</v>
      </c>
      <c r="B53" s="8" t="s">
        <v>69</v>
      </c>
      <c r="C53" s="3" t="str">
        <f>"00318884"</f>
        <v>00318884</v>
      </c>
      <c r="D53" s="3" t="s">
        <v>59</v>
      </c>
      <c r="E53" s="3">
        <v>0.071</v>
      </c>
      <c r="F53" s="3">
        <v>40</v>
      </c>
      <c r="G53" s="3">
        <v>38</v>
      </c>
      <c r="H53" s="3">
        <v>150</v>
      </c>
      <c r="I53" s="4">
        <v>1628</v>
      </c>
      <c r="J53" s="3">
        <v>142</v>
      </c>
      <c r="K53" s="3">
        <v>138</v>
      </c>
      <c r="L53" s="3">
        <v>0.92</v>
      </c>
      <c r="M53" s="3">
        <v>42.84</v>
      </c>
      <c r="N53" s="3" t="s">
        <v>12</v>
      </c>
    </row>
    <row r="54" spans="1:14" ht="15.75" thickBot="1">
      <c r="A54" s="3">
        <v>52</v>
      </c>
      <c r="B54" s="5" t="s">
        <v>70</v>
      </c>
      <c r="C54" s="3" t="str">
        <f>"03043770"</f>
        <v>03043770</v>
      </c>
      <c r="D54" s="3" t="s">
        <v>59</v>
      </c>
      <c r="E54" s="3">
        <v>0.071</v>
      </c>
      <c r="F54" s="3">
        <v>47</v>
      </c>
      <c r="G54" s="3">
        <v>70</v>
      </c>
      <c r="H54" s="3">
        <v>280</v>
      </c>
      <c r="I54" s="4">
        <v>2015</v>
      </c>
      <c r="J54" s="3">
        <v>349</v>
      </c>
      <c r="K54" s="3">
        <v>276</v>
      </c>
      <c r="L54" s="3">
        <v>0.91</v>
      </c>
      <c r="M54" s="3">
        <v>28.79</v>
      </c>
      <c r="N54" s="3" t="s">
        <v>21</v>
      </c>
    </row>
    <row r="55" spans="1:14" ht="15.75" thickBot="1">
      <c r="A55" s="3">
        <v>53</v>
      </c>
      <c r="B55" s="8" t="s">
        <v>71</v>
      </c>
      <c r="C55" s="3" t="str">
        <f>"10662936"</f>
        <v>10662936</v>
      </c>
      <c r="D55" s="3" t="s">
        <v>59</v>
      </c>
      <c r="E55" s="3">
        <v>0.071</v>
      </c>
      <c r="F55" s="3">
        <v>24</v>
      </c>
      <c r="G55" s="3">
        <v>28</v>
      </c>
      <c r="H55" s="3">
        <v>133</v>
      </c>
      <c r="I55" s="3">
        <v>0</v>
      </c>
      <c r="J55" s="3">
        <v>40</v>
      </c>
      <c r="K55" s="3">
        <v>114</v>
      </c>
      <c r="L55" s="3">
        <v>0.41</v>
      </c>
      <c r="M55" s="3">
        <v>0</v>
      </c>
      <c r="N55" s="3" t="s">
        <v>12</v>
      </c>
    </row>
    <row r="56" spans="1:14" ht="15.75" thickBot="1">
      <c r="A56" s="3">
        <v>54</v>
      </c>
      <c r="B56" s="5" t="s">
        <v>72</v>
      </c>
      <c r="C56" s="3" t="str">
        <f>"0308597X"</f>
        <v>0308597X</v>
      </c>
      <c r="D56" s="3" t="s">
        <v>59</v>
      </c>
      <c r="E56" s="3">
        <v>0.069</v>
      </c>
      <c r="F56" s="3">
        <v>30</v>
      </c>
      <c r="G56" s="3">
        <v>102</v>
      </c>
      <c r="H56" s="3">
        <v>406</v>
      </c>
      <c r="I56" s="4">
        <v>4000</v>
      </c>
      <c r="J56" s="3">
        <v>512</v>
      </c>
      <c r="K56" s="3">
        <v>404</v>
      </c>
      <c r="L56" s="3">
        <v>1.19</v>
      </c>
      <c r="M56" s="3">
        <v>39.22</v>
      </c>
      <c r="N56" s="3" t="s">
        <v>21</v>
      </c>
    </row>
    <row r="57" spans="1:14" ht="30.75" thickBot="1">
      <c r="A57" s="3">
        <v>55</v>
      </c>
      <c r="B57" s="8" t="s">
        <v>73</v>
      </c>
      <c r="C57" s="3" t="str">
        <f>"15488659"</f>
        <v>15488659</v>
      </c>
      <c r="D57" s="3" t="s">
        <v>59</v>
      </c>
      <c r="E57" s="3">
        <v>0.069</v>
      </c>
      <c r="F57" s="3">
        <v>46</v>
      </c>
      <c r="G57" s="3">
        <v>29</v>
      </c>
      <c r="H57" s="3">
        <v>407</v>
      </c>
      <c r="I57" s="4">
        <v>1436</v>
      </c>
      <c r="J57" s="3">
        <v>329</v>
      </c>
      <c r="K57" s="3">
        <v>402</v>
      </c>
      <c r="L57" s="3">
        <v>0.72</v>
      </c>
      <c r="M57" s="3">
        <v>49.52</v>
      </c>
      <c r="N57" s="3" t="s">
        <v>12</v>
      </c>
    </row>
    <row r="58" spans="1:14" ht="15.75" thickBot="1">
      <c r="A58" s="3">
        <v>56</v>
      </c>
      <c r="B58" s="5" t="s">
        <v>74</v>
      </c>
      <c r="C58" s="3" t="str">
        <f>"15222632"</f>
        <v>15222632</v>
      </c>
      <c r="D58" s="3" t="s">
        <v>59</v>
      </c>
      <c r="E58" s="3">
        <v>0.066</v>
      </c>
      <c r="F58" s="3">
        <v>28</v>
      </c>
      <c r="G58" s="3">
        <v>22</v>
      </c>
      <c r="H58" s="3">
        <v>138</v>
      </c>
      <c r="I58" s="4">
        <v>1100</v>
      </c>
      <c r="J58" s="3">
        <v>151</v>
      </c>
      <c r="K58" s="3">
        <v>134</v>
      </c>
      <c r="L58" s="3">
        <v>0.77</v>
      </c>
      <c r="M58" s="3">
        <v>50</v>
      </c>
      <c r="N58" s="3" t="s">
        <v>14</v>
      </c>
    </row>
    <row r="59" spans="1:14" ht="15.75" thickBot="1">
      <c r="A59" s="3">
        <v>57</v>
      </c>
      <c r="B59" s="8" t="s">
        <v>75</v>
      </c>
      <c r="C59" s="3" t="str">
        <f>"15735117"</f>
        <v>15735117</v>
      </c>
      <c r="D59" s="3" t="s">
        <v>59</v>
      </c>
      <c r="E59" s="3">
        <v>0.066</v>
      </c>
      <c r="F59" s="3">
        <v>67</v>
      </c>
      <c r="G59" s="3">
        <v>392</v>
      </c>
      <c r="H59" s="4">
        <v>1359</v>
      </c>
      <c r="I59" s="4">
        <v>20774</v>
      </c>
      <c r="J59" s="4">
        <v>1544</v>
      </c>
      <c r="K59" s="4">
        <v>1279</v>
      </c>
      <c r="L59" s="3">
        <v>1.07</v>
      </c>
      <c r="M59" s="3">
        <v>52.99</v>
      </c>
      <c r="N59" s="3" t="s">
        <v>21</v>
      </c>
    </row>
    <row r="60" spans="1:14" ht="30.75" thickBot="1">
      <c r="A60" s="3">
        <v>58</v>
      </c>
      <c r="B60" s="5" t="s">
        <v>76</v>
      </c>
      <c r="C60" s="3" t="str">
        <f>"10990755"</f>
        <v>10990755</v>
      </c>
      <c r="D60" s="3" t="s">
        <v>59</v>
      </c>
      <c r="E60" s="3">
        <v>0.066</v>
      </c>
      <c r="F60" s="3">
        <v>40</v>
      </c>
      <c r="G60" s="3">
        <v>54</v>
      </c>
      <c r="H60" s="3">
        <v>298</v>
      </c>
      <c r="I60" s="4">
        <v>2897</v>
      </c>
      <c r="J60" s="3">
        <v>348</v>
      </c>
      <c r="K60" s="3">
        <v>286</v>
      </c>
      <c r="L60" s="3">
        <v>1.04</v>
      </c>
      <c r="M60" s="3">
        <v>53.65</v>
      </c>
      <c r="N60" s="3" t="s">
        <v>12</v>
      </c>
    </row>
    <row r="61" spans="1:14" ht="15.75" thickBot="1">
      <c r="A61" s="3">
        <v>59</v>
      </c>
      <c r="B61" s="8" t="s">
        <v>77</v>
      </c>
      <c r="C61" s="3" t="str">
        <f>"15735168"</f>
        <v>15735168</v>
      </c>
      <c r="D61" s="3" t="s">
        <v>59</v>
      </c>
      <c r="E61" s="3">
        <v>0.066</v>
      </c>
      <c r="F61" s="3">
        <v>44</v>
      </c>
      <c r="G61" s="3">
        <v>132</v>
      </c>
      <c r="H61" s="3">
        <v>256</v>
      </c>
      <c r="I61" s="4">
        <v>6331</v>
      </c>
      <c r="J61" s="3">
        <v>268</v>
      </c>
      <c r="K61" s="3">
        <v>244</v>
      </c>
      <c r="L61" s="3">
        <v>0.98</v>
      </c>
      <c r="M61" s="3">
        <v>47.96</v>
      </c>
      <c r="N61" s="3" t="s">
        <v>21</v>
      </c>
    </row>
    <row r="62" spans="1:14" ht="15.75" thickBot="1">
      <c r="A62" s="3">
        <v>60</v>
      </c>
      <c r="B62" s="5" t="s">
        <v>78</v>
      </c>
      <c r="C62" s="3" t="str">
        <f>"01657836"</f>
        <v>01657836</v>
      </c>
      <c r="D62" s="3" t="s">
        <v>59</v>
      </c>
      <c r="E62" s="3">
        <v>0.065</v>
      </c>
      <c r="F62" s="3">
        <v>46</v>
      </c>
      <c r="G62" s="3">
        <v>224</v>
      </c>
      <c r="H62" s="3">
        <v>628</v>
      </c>
      <c r="I62" s="4">
        <v>7176</v>
      </c>
      <c r="J62" s="3">
        <v>684</v>
      </c>
      <c r="K62" s="3">
        <v>600</v>
      </c>
      <c r="L62" s="3">
        <v>0.96</v>
      </c>
      <c r="M62" s="3">
        <v>32.04</v>
      </c>
      <c r="N62" s="3" t="s">
        <v>21</v>
      </c>
    </row>
    <row r="63" spans="1:14" ht="15.75" thickBot="1">
      <c r="A63" s="3">
        <v>61</v>
      </c>
      <c r="B63" s="8" t="s">
        <v>79</v>
      </c>
      <c r="C63" s="3" t="str">
        <f>"15730417"</f>
        <v>15730417</v>
      </c>
      <c r="D63" s="3" t="s">
        <v>59</v>
      </c>
      <c r="E63" s="3">
        <v>0.063</v>
      </c>
      <c r="F63" s="3">
        <v>50</v>
      </c>
      <c r="G63" s="3">
        <v>68</v>
      </c>
      <c r="H63" s="3">
        <v>350</v>
      </c>
      <c r="I63" s="4">
        <v>3240</v>
      </c>
      <c r="J63" s="3">
        <v>360</v>
      </c>
      <c r="K63" s="3">
        <v>326</v>
      </c>
      <c r="L63" s="3">
        <v>0.99</v>
      </c>
      <c r="M63" s="3">
        <v>47.65</v>
      </c>
      <c r="N63" s="3" t="s">
        <v>21</v>
      </c>
    </row>
    <row r="64" spans="1:14" ht="15.75" thickBot="1">
      <c r="A64" s="3">
        <v>62</v>
      </c>
      <c r="B64" s="5" t="s">
        <v>80</v>
      </c>
      <c r="C64" s="3" t="str">
        <f>"09066691"</f>
        <v>09066691</v>
      </c>
      <c r="D64" s="3" t="s">
        <v>59</v>
      </c>
      <c r="E64" s="3">
        <v>0.062</v>
      </c>
      <c r="F64" s="3">
        <v>28</v>
      </c>
      <c r="G64" s="3">
        <v>78</v>
      </c>
      <c r="H64" s="3">
        <v>195</v>
      </c>
      <c r="I64" s="4">
        <v>3963</v>
      </c>
      <c r="J64" s="3">
        <v>189</v>
      </c>
      <c r="K64" s="3">
        <v>191</v>
      </c>
      <c r="L64" s="3">
        <v>0.89</v>
      </c>
      <c r="M64" s="3">
        <v>50.81</v>
      </c>
      <c r="N64" s="3" t="s">
        <v>14</v>
      </c>
    </row>
    <row r="65" spans="1:14" ht="30.75" thickBot="1">
      <c r="A65" s="3">
        <v>63</v>
      </c>
      <c r="B65" s="8" t="s">
        <v>81</v>
      </c>
      <c r="C65" s="3" t="str">
        <f>"15394077"</f>
        <v>15394077</v>
      </c>
      <c r="D65" s="3" t="s">
        <v>59</v>
      </c>
      <c r="E65" s="3">
        <v>0.061</v>
      </c>
      <c r="F65" s="3">
        <v>16</v>
      </c>
      <c r="G65" s="3">
        <v>47</v>
      </c>
      <c r="H65" s="3">
        <v>160</v>
      </c>
      <c r="I65" s="3">
        <v>612</v>
      </c>
      <c r="J65" s="3">
        <v>63</v>
      </c>
      <c r="K65" s="3">
        <v>150</v>
      </c>
      <c r="L65" s="3">
        <v>0.36</v>
      </c>
      <c r="M65" s="3">
        <v>13.02</v>
      </c>
      <c r="N65" s="3" t="s">
        <v>14</v>
      </c>
    </row>
    <row r="66" spans="1:14" ht="15.75" thickBot="1">
      <c r="A66" s="3">
        <v>64</v>
      </c>
      <c r="B66" s="5" t="s">
        <v>82</v>
      </c>
      <c r="C66" s="3" t="str">
        <f>"13231650"</f>
        <v>13231650</v>
      </c>
      <c r="D66" s="3" t="s">
        <v>59</v>
      </c>
      <c r="E66" s="3">
        <v>0.06</v>
      </c>
      <c r="F66" s="3">
        <v>45</v>
      </c>
      <c r="G66" s="3">
        <v>91</v>
      </c>
      <c r="H66" s="3">
        <v>387</v>
      </c>
      <c r="I66" s="4">
        <v>4727</v>
      </c>
      <c r="J66" s="3">
        <v>361</v>
      </c>
      <c r="K66" s="3">
        <v>383</v>
      </c>
      <c r="L66" s="3">
        <v>0.82</v>
      </c>
      <c r="M66" s="3">
        <v>51.95</v>
      </c>
      <c r="N66" s="3" t="s">
        <v>83</v>
      </c>
    </row>
    <row r="67" spans="1:14" ht="15.75" thickBot="1">
      <c r="A67" s="3">
        <v>65</v>
      </c>
      <c r="B67" s="8" t="s">
        <v>84</v>
      </c>
      <c r="C67" s="3" t="str">
        <f>"18639135"</f>
        <v>18639135</v>
      </c>
      <c r="D67" s="3" t="s">
        <v>59</v>
      </c>
      <c r="E67" s="3">
        <v>0.058</v>
      </c>
      <c r="F67" s="3">
        <v>39</v>
      </c>
      <c r="G67" s="3">
        <v>21</v>
      </c>
      <c r="H67" s="3">
        <v>216</v>
      </c>
      <c r="I67" s="4">
        <v>1084</v>
      </c>
      <c r="J67" s="3">
        <v>190</v>
      </c>
      <c r="K67" s="3">
        <v>213</v>
      </c>
      <c r="L67" s="3">
        <v>0.66</v>
      </c>
      <c r="M67" s="3">
        <v>51.62</v>
      </c>
      <c r="N67" s="3" t="s">
        <v>18</v>
      </c>
    </row>
    <row r="68" spans="1:14" ht="15.75" thickBot="1">
      <c r="A68" s="3">
        <v>66</v>
      </c>
      <c r="B68" s="5" t="s">
        <v>85</v>
      </c>
      <c r="C68" s="3" t="str">
        <f>"13652095"</f>
        <v>13652095</v>
      </c>
      <c r="D68" s="3" t="s">
        <v>59</v>
      </c>
      <c r="E68" s="3">
        <v>0.057</v>
      </c>
      <c r="F68" s="3">
        <v>37</v>
      </c>
      <c r="G68" s="3">
        <v>181</v>
      </c>
      <c r="H68" s="3">
        <v>207</v>
      </c>
      <c r="I68" s="4">
        <v>8998</v>
      </c>
      <c r="J68" s="3">
        <v>269</v>
      </c>
      <c r="K68" s="3">
        <v>207</v>
      </c>
      <c r="L68" s="3">
        <v>1.18</v>
      </c>
      <c r="M68" s="3">
        <v>49.71</v>
      </c>
      <c r="N68" s="3" t="s">
        <v>14</v>
      </c>
    </row>
    <row r="69" spans="1:14" ht="15.75" thickBot="1">
      <c r="A69" s="3">
        <v>67</v>
      </c>
      <c r="B69" s="8" t="s">
        <v>86</v>
      </c>
      <c r="C69" s="3" t="str">
        <f>"14374323"</f>
        <v>14374323</v>
      </c>
      <c r="D69" s="3" t="s">
        <v>59</v>
      </c>
      <c r="E69" s="3">
        <v>0.056</v>
      </c>
      <c r="F69" s="3">
        <v>29</v>
      </c>
      <c r="G69" s="3">
        <v>31</v>
      </c>
      <c r="H69" s="3">
        <v>179</v>
      </c>
      <c r="I69" s="4">
        <v>1643</v>
      </c>
      <c r="J69" s="3">
        <v>141</v>
      </c>
      <c r="K69" s="3">
        <v>172</v>
      </c>
      <c r="L69" s="3">
        <v>0.83</v>
      </c>
      <c r="M69" s="3">
        <v>53</v>
      </c>
      <c r="N69" s="3" t="s">
        <v>18</v>
      </c>
    </row>
    <row r="70" spans="1:14" ht="15.75" thickBot="1">
      <c r="A70" s="3">
        <v>68</v>
      </c>
      <c r="B70" s="5" t="s">
        <v>87</v>
      </c>
      <c r="C70" s="3" t="str">
        <f>"03801330"</f>
        <v>03801330</v>
      </c>
      <c r="D70" s="3" t="s">
        <v>59</v>
      </c>
      <c r="E70" s="3">
        <v>0.056</v>
      </c>
      <c r="F70" s="3">
        <v>38</v>
      </c>
      <c r="G70" s="3">
        <v>133</v>
      </c>
      <c r="H70" s="3">
        <v>286</v>
      </c>
      <c r="I70" s="4">
        <v>4196</v>
      </c>
      <c r="J70" s="3">
        <v>218</v>
      </c>
      <c r="K70" s="3">
        <v>279</v>
      </c>
      <c r="L70" s="3">
        <v>0.75</v>
      </c>
      <c r="M70" s="3">
        <v>31.55</v>
      </c>
      <c r="N70" s="3" t="s">
        <v>12</v>
      </c>
    </row>
    <row r="71" spans="1:14" ht="15.75" thickBot="1">
      <c r="A71" s="3">
        <v>69</v>
      </c>
      <c r="B71" s="8" t="s">
        <v>88</v>
      </c>
      <c r="C71" s="3" t="str">
        <f>"15735125"</f>
        <v>15735125</v>
      </c>
      <c r="D71" s="3" t="s">
        <v>59</v>
      </c>
      <c r="E71" s="3">
        <v>0.055</v>
      </c>
      <c r="F71" s="3">
        <v>31</v>
      </c>
      <c r="G71" s="3">
        <v>39</v>
      </c>
      <c r="H71" s="3">
        <v>232</v>
      </c>
      <c r="I71" s="4">
        <v>2078</v>
      </c>
      <c r="J71" s="3">
        <v>204</v>
      </c>
      <c r="K71" s="3">
        <v>226</v>
      </c>
      <c r="L71" s="3">
        <v>0.82</v>
      </c>
      <c r="M71" s="3">
        <v>53.28</v>
      </c>
      <c r="N71" s="3" t="s">
        <v>21</v>
      </c>
    </row>
    <row r="72" spans="1:14" ht="15.75" thickBot="1">
      <c r="A72" s="3">
        <v>70</v>
      </c>
      <c r="B72" s="5" t="s">
        <v>89</v>
      </c>
      <c r="C72" s="3" t="str">
        <f>"18671616"</f>
        <v>18671616</v>
      </c>
      <c r="D72" s="3" t="s">
        <v>59</v>
      </c>
      <c r="E72" s="3">
        <v>0.055</v>
      </c>
      <c r="F72" s="3">
        <v>15</v>
      </c>
      <c r="G72" s="3">
        <v>38</v>
      </c>
      <c r="H72" s="3">
        <v>76</v>
      </c>
      <c r="I72" s="4">
        <v>2369</v>
      </c>
      <c r="J72" s="3">
        <v>57</v>
      </c>
      <c r="K72" s="3">
        <v>66</v>
      </c>
      <c r="L72" s="3">
        <v>1.11</v>
      </c>
      <c r="M72" s="3">
        <v>62.34</v>
      </c>
      <c r="N72" s="3" t="s">
        <v>18</v>
      </c>
    </row>
    <row r="73" spans="1:14" ht="15.75" thickBot="1">
      <c r="A73" s="3">
        <v>71</v>
      </c>
      <c r="B73" s="8" t="s">
        <v>90</v>
      </c>
      <c r="C73" s="3" t="str">
        <f>"10614303"</f>
        <v>10614303</v>
      </c>
      <c r="D73" s="3" t="s">
        <v>59</v>
      </c>
      <c r="E73" s="3">
        <v>0.055</v>
      </c>
      <c r="F73" s="3">
        <v>40</v>
      </c>
      <c r="G73" s="3">
        <v>66</v>
      </c>
      <c r="H73" s="3">
        <v>504</v>
      </c>
      <c r="I73" s="4">
        <v>2652</v>
      </c>
      <c r="J73" s="3">
        <v>251</v>
      </c>
      <c r="K73" s="3">
        <v>482</v>
      </c>
      <c r="L73" s="3">
        <v>0.5</v>
      </c>
      <c r="M73" s="3">
        <v>40.18</v>
      </c>
      <c r="N73" s="3" t="s">
        <v>12</v>
      </c>
    </row>
    <row r="74" spans="1:14" ht="15.75" thickBot="1">
      <c r="A74" s="3">
        <v>72</v>
      </c>
      <c r="B74" s="5" t="s">
        <v>91</v>
      </c>
      <c r="C74" s="3" t="str">
        <f>"02601230"</f>
        <v>02601230</v>
      </c>
      <c r="D74" s="3" t="s">
        <v>59</v>
      </c>
      <c r="E74" s="3">
        <v>0.054</v>
      </c>
      <c r="F74" s="3">
        <v>25</v>
      </c>
      <c r="G74" s="3">
        <v>37</v>
      </c>
      <c r="H74" s="3">
        <v>146</v>
      </c>
      <c r="I74" s="4">
        <v>1532</v>
      </c>
      <c r="J74" s="3">
        <v>115</v>
      </c>
      <c r="K74" s="3">
        <v>141</v>
      </c>
      <c r="L74" s="3">
        <v>0.77</v>
      </c>
      <c r="M74" s="3">
        <v>41.41</v>
      </c>
      <c r="N74" s="3" t="s">
        <v>14</v>
      </c>
    </row>
    <row r="75" spans="1:14" ht="15.75" thickBot="1">
      <c r="A75" s="3">
        <v>73</v>
      </c>
      <c r="B75" s="8" t="s">
        <v>92</v>
      </c>
      <c r="C75" s="3" t="str">
        <f>"07308000"</f>
        <v>07308000</v>
      </c>
      <c r="D75" s="3" t="s">
        <v>59</v>
      </c>
      <c r="E75" s="3">
        <v>0.054</v>
      </c>
      <c r="F75" s="3">
        <v>37</v>
      </c>
      <c r="G75" s="3">
        <v>27</v>
      </c>
      <c r="H75" s="3">
        <v>351</v>
      </c>
      <c r="I75" s="4">
        <v>1052</v>
      </c>
      <c r="J75" s="3">
        <v>172</v>
      </c>
      <c r="K75" s="3">
        <v>345</v>
      </c>
      <c r="L75" s="3">
        <v>0.35</v>
      </c>
      <c r="M75" s="3">
        <v>38.96</v>
      </c>
      <c r="N75" s="3" t="s">
        <v>12</v>
      </c>
    </row>
    <row r="76" spans="1:14" ht="15.75" thickBot="1">
      <c r="A76" s="3">
        <v>74</v>
      </c>
      <c r="B76" s="5" t="s">
        <v>93</v>
      </c>
      <c r="C76" s="3" t="str">
        <f>"00900656"</f>
        <v>00900656</v>
      </c>
      <c r="D76" s="3" t="s">
        <v>59</v>
      </c>
      <c r="E76" s="3">
        <v>0.053</v>
      </c>
      <c r="F76" s="3">
        <v>38</v>
      </c>
      <c r="G76" s="3">
        <v>27</v>
      </c>
      <c r="H76" s="3">
        <v>124</v>
      </c>
      <c r="I76" s="4">
        <v>1098</v>
      </c>
      <c r="J76" s="3">
        <v>78</v>
      </c>
      <c r="K76" s="3">
        <v>124</v>
      </c>
      <c r="L76" s="3">
        <v>0.58</v>
      </c>
      <c r="M76" s="3">
        <v>40.67</v>
      </c>
      <c r="N76" s="3" t="s">
        <v>12</v>
      </c>
    </row>
    <row r="77" spans="1:14" ht="15.75" thickBot="1">
      <c r="A77" s="3">
        <v>75</v>
      </c>
      <c r="B77" s="8" t="s">
        <v>94</v>
      </c>
      <c r="C77" s="3" t="str">
        <f>"00901830"</f>
        <v>00901830</v>
      </c>
      <c r="D77" s="3" t="s">
        <v>59</v>
      </c>
      <c r="E77" s="3">
        <v>0.053</v>
      </c>
      <c r="F77" s="3">
        <v>17</v>
      </c>
      <c r="G77" s="3">
        <v>3</v>
      </c>
      <c r="H77" s="3">
        <v>36</v>
      </c>
      <c r="I77" s="3">
        <v>66</v>
      </c>
      <c r="J77" s="3">
        <v>14</v>
      </c>
      <c r="K77" s="3">
        <v>32</v>
      </c>
      <c r="L77" s="3">
        <v>0.42</v>
      </c>
      <c r="M77" s="3">
        <v>22</v>
      </c>
      <c r="N77" s="3" t="s">
        <v>12</v>
      </c>
    </row>
    <row r="78" spans="1:14" ht="15.75" thickBot="1">
      <c r="A78" s="3">
        <v>76</v>
      </c>
      <c r="B78" s="5" t="s">
        <v>95</v>
      </c>
      <c r="C78" s="3" t="str">
        <f>"07402783"</f>
        <v>07402783</v>
      </c>
      <c r="D78" s="3" t="s">
        <v>59</v>
      </c>
      <c r="E78" s="3">
        <v>0.053</v>
      </c>
      <c r="F78" s="3">
        <v>17</v>
      </c>
      <c r="G78" s="3">
        <v>20</v>
      </c>
      <c r="H78" s="3">
        <v>82</v>
      </c>
      <c r="I78" s="4">
        <v>1799</v>
      </c>
      <c r="J78" s="3">
        <v>46</v>
      </c>
      <c r="K78" s="3">
        <v>79</v>
      </c>
      <c r="L78" s="3">
        <v>0.76</v>
      </c>
      <c r="M78" s="3">
        <v>89.95</v>
      </c>
      <c r="N78" s="3" t="s">
        <v>12</v>
      </c>
    </row>
    <row r="79" spans="1:14" ht="15.75" thickBot="1">
      <c r="A79" s="3">
        <v>77</v>
      </c>
      <c r="B79" s="8" t="s">
        <v>96</v>
      </c>
      <c r="C79" s="3" t="str">
        <f>"00759511"</f>
        <v>00759511</v>
      </c>
      <c r="D79" s="3" t="s">
        <v>59</v>
      </c>
      <c r="E79" s="3">
        <v>0.052</v>
      </c>
      <c r="F79" s="3">
        <v>20</v>
      </c>
      <c r="G79" s="3">
        <v>49</v>
      </c>
      <c r="H79" s="3">
        <v>113</v>
      </c>
      <c r="I79" s="4">
        <v>1625</v>
      </c>
      <c r="J79" s="3">
        <v>99</v>
      </c>
      <c r="K79" s="3">
        <v>107</v>
      </c>
      <c r="L79" s="3">
        <v>0.88</v>
      </c>
      <c r="M79" s="3">
        <v>33.16</v>
      </c>
      <c r="N79" s="3" t="s">
        <v>21</v>
      </c>
    </row>
    <row r="80" spans="1:14" ht="15.75" thickBot="1">
      <c r="A80" s="3">
        <v>78</v>
      </c>
      <c r="B80" s="5" t="s">
        <v>97</v>
      </c>
      <c r="C80" s="3" t="str">
        <f>"17451019"</f>
        <v>17451019</v>
      </c>
      <c r="D80" s="3" t="s">
        <v>59</v>
      </c>
      <c r="E80" s="3">
        <v>0.052</v>
      </c>
      <c r="F80" s="3">
        <v>12</v>
      </c>
      <c r="G80" s="3">
        <v>25</v>
      </c>
      <c r="H80" s="3">
        <v>151</v>
      </c>
      <c r="I80" s="4">
        <v>1321</v>
      </c>
      <c r="J80" s="3">
        <v>111</v>
      </c>
      <c r="K80" s="3">
        <v>145</v>
      </c>
      <c r="L80" s="3">
        <v>0.67</v>
      </c>
      <c r="M80" s="3">
        <v>52.84</v>
      </c>
      <c r="N80" s="3" t="s">
        <v>14</v>
      </c>
    </row>
    <row r="81" spans="1:14" ht="15.75" thickBot="1">
      <c r="A81" s="3">
        <v>79</v>
      </c>
      <c r="B81" s="8" t="s">
        <v>98</v>
      </c>
      <c r="C81" s="3" t="str">
        <f>"15488667"</f>
        <v>15488667</v>
      </c>
      <c r="D81" s="3" t="s">
        <v>59</v>
      </c>
      <c r="E81" s="3">
        <v>0.051</v>
      </c>
      <c r="F81" s="3">
        <v>31</v>
      </c>
      <c r="G81" s="3">
        <v>10</v>
      </c>
      <c r="H81" s="3">
        <v>101</v>
      </c>
      <c r="I81" s="3">
        <v>261</v>
      </c>
      <c r="J81" s="3">
        <v>53</v>
      </c>
      <c r="K81" s="3">
        <v>100</v>
      </c>
      <c r="L81" s="3">
        <v>0.5</v>
      </c>
      <c r="M81" s="3">
        <v>26.1</v>
      </c>
      <c r="N81" s="3" t="s">
        <v>12</v>
      </c>
    </row>
    <row r="82" spans="1:14" ht="15.75" thickBot="1">
      <c r="A82" s="3">
        <v>80</v>
      </c>
      <c r="B82" s="5" t="s">
        <v>99</v>
      </c>
      <c r="C82" s="3" t="str">
        <f>"00074977"</f>
        <v>00074977</v>
      </c>
      <c r="D82" s="3" t="s">
        <v>100</v>
      </c>
      <c r="E82" s="3">
        <v>0.051</v>
      </c>
      <c r="F82" s="3">
        <v>44</v>
      </c>
      <c r="G82" s="3">
        <v>42</v>
      </c>
      <c r="H82" s="3">
        <v>146</v>
      </c>
      <c r="I82" s="4">
        <v>2022</v>
      </c>
      <c r="J82" s="3">
        <v>112</v>
      </c>
      <c r="K82" s="3">
        <v>145</v>
      </c>
      <c r="L82" s="3">
        <v>0.66</v>
      </c>
      <c r="M82" s="3">
        <v>48.14</v>
      </c>
      <c r="N82" s="3" t="s">
        <v>12</v>
      </c>
    </row>
    <row r="83" spans="1:14" ht="15.75" thickBot="1">
      <c r="A83" s="3">
        <v>81</v>
      </c>
      <c r="B83" s="8" t="s">
        <v>101</v>
      </c>
      <c r="C83" s="3" t="str">
        <f>"13652109"</f>
        <v>13652109</v>
      </c>
      <c r="D83" s="3" t="s">
        <v>100</v>
      </c>
      <c r="E83" s="3">
        <v>0.05</v>
      </c>
      <c r="F83" s="3">
        <v>41</v>
      </c>
      <c r="G83" s="3">
        <v>260</v>
      </c>
      <c r="H83" s="3">
        <v>710</v>
      </c>
      <c r="I83" s="4">
        <v>10442</v>
      </c>
      <c r="J83" s="3">
        <v>587</v>
      </c>
      <c r="K83" s="3">
        <v>705</v>
      </c>
      <c r="L83" s="3">
        <v>0.7</v>
      </c>
      <c r="M83" s="3">
        <v>40.16</v>
      </c>
      <c r="N83" s="3" t="s">
        <v>14</v>
      </c>
    </row>
    <row r="84" spans="1:14" ht="15.75" thickBot="1">
      <c r="A84" s="3">
        <v>82</v>
      </c>
      <c r="B84" s="5" t="s">
        <v>102</v>
      </c>
      <c r="C84" s="3" t="str">
        <f>"15735133"</f>
        <v>15735133</v>
      </c>
      <c r="D84" s="3" t="s">
        <v>100</v>
      </c>
      <c r="E84" s="3">
        <v>0.05</v>
      </c>
      <c r="F84" s="3">
        <v>48</v>
      </c>
      <c r="G84" s="3">
        <v>182</v>
      </c>
      <c r="H84" s="3">
        <v>506</v>
      </c>
      <c r="I84" s="4">
        <v>8168</v>
      </c>
      <c r="J84" s="3">
        <v>286</v>
      </c>
      <c r="K84" s="3">
        <v>480</v>
      </c>
      <c r="L84" s="3">
        <v>0.55</v>
      </c>
      <c r="M84" s="3">
        <v>44.88</v>
      </c>
      <c r="N84" s="3" t="s">
        <v>21</v>
      </c>
    </row>
    <row r="85" spans="1:14" ht="15.75" thickBot="1">
      <c r="A85" s="3">
        <v>83</v>
      </c>
      <c r="B85" s="8" t="s">
        <v>103</v>
      </c>
      <c r="C85" s="3" t="str">
        <f>"01448609"</f>
        <v>01448609</v>
      </c>
      <c r="D85" s="3" t="s">
        <v>100</v>
      </c>
      <c r="E85" s="3">
        <v>0.049</v>
      </c>
      <c r="F85" s="3">
        <v>31</v>
      </c>
      <c r="G85" s="3">
        <v>23</v>
      </c>
      <c r="H85" s="3">
        <v>112</v>
      </c>
      <c r="I85" s="3">
        <v>577</v>
      </c>
      <c r="J85" s="3">
        <v>83</v>
      </c>
      <c r="K85" s="3">
        <v>109</v>
      </c>
      <c r="L85" s="3">
        <v>0.78</v>
      </c>
      <c r="M85" s="3">
        <v>25.09</v>
      </c>
      <c r="N85" s="3" t="s">
        <v>21</v>
      </c>
    </row>
    <row r="86" spans="1:14" ht="30.75" thickBot="1">
      <c r="A86" s="3">
        <v>84</v>
      </c>
      <c r="B86" s="5" t="s">
        <v>104</v>
      </c>
      <c r="C86" s="3" t="str">
        <f>"15488675"</f>
        <v>15488675</v>
      </c>
      <c r="D86" s="3" t="s">
        <v>100</v>
      </c>
      <c r="E86" s="3">
        <v>0.049</v>
      </c>
      <c r="F86" s="3">
        <v>39</v>
      </c>
      <c r="G86" s="3">
        <v>46</v>
      </c>
      <c r="H86" s="3">
        <v>342</v>
      </c>
      <c r="I86" s="4">
        <v>1713</v>
      </c>
      <c r="J86" s="3">
        <v>202</v>
      </c>
      <c r="K86" s="3">
        <v>335</v>
      </c>
      <c r="L86" s="3">
        <v>0.4</v>
      </c>
      <c r="M86" s="3">
        <v>37.24</v>
      </c>
      <c r="N86" s="3" t="s">
        <v>12</v>
      </c>
    </row>
    <row r="87" spans="1:14" ht="15.75" thickBot="1">
      <c r="A87" s="3">
        <v>85</v>
      </c>
      <c r="B87" s="8" t="s">
        <v>105</v>
      </c>
      <c r="C87" s="3" t="str">
        <f>"1438387X"</f>
        <v>1438387X</v>
      </c>
      <c r="D87" s="3" t="s">
        <v>100</v>
      </c>
      <c r="E87" s="3">
        <v>0.049</v>
      </c>
      <c r="F87" s="3">
        <v>27</v>
      </c>
      <c r="G87" s="3">
        <v>53</v>
      </c>
      <c r="H87" s="3">
        <v>134</v>
      </c>
      <c r="I87" s="4">
        <v>2581</v>
      </c>
      <c r="J87" s="3">
        <v>92</v>
      </c>
      <c r="K87" s="3">
        <v>114</v>
      </c>
      <c r="L87" s="3">
        <v>0.71</v>
      </c>
      <c r="M87" s="3">
        <v>48.7</v>
      </c>
      <c r="N87" s="3" t="s">
        <v>18</v>
      </c>
    </row>
    <row r="88" spans="1:14" ht="15.75" thickBot="1">
      <c r="A88" s="3">
        <v>86</v>
      </c>
      <c r="B88" s="5" t="s">
        <v>106</v>
      </c>
      <c r="C88" s="3" t="str">
        <f>"15729834"</f>
        <v>15729834</v>
      </c>
      <c r="D88" s="3" t="s">
        <v>100</v>
      </c>
      <c r="E88" s="3">
        <v>0.048</v>
      </c>
      <c r="F88" s="3">
        <v>29</v>
      </c>
      <c r="G88" s="3">
        <v>28</v>
      </c>
      <c r="H88" s="3">
        <v>143</v>
      </c>
      <c r="I88" s="4">
        <v>1464</v>
      </c>
      <c r="J88" s="3">
        <v>113</v>
      </c>
      <c r="K88" s="3">
        <v>132</v>
      </c>
      <c r="L88" s="3">
        <v>0.81</v>
      </c>
      <c r="M88" s="3">
        <v>52.29</v>
      </c>
      <c r="N88" s="3" t="s">
        <v>21</v>
      </c>
    </row>
    <row r="89" spans="1:14" ht="15.75" thickBot="1">
      <c r="A89" s="3">
        <v>87</v>
      </c>
      <c r="B89" s="8" t="s">
        <v>107</v>
      </c>
      <c r="C89" s="3" t="str">
        <f>"17652952"</f>
        <v>17652952</v>
      </c>
      <c r="D89" s="3" t="s">
        <v>100</v>
      </c>
      <c r="E89" s="3">
        <v>0.047</v>
      </c>
      <c r="F89" s="3">
        <v>34</v>
      </c>
      <c r="G89" s="3">
        <v>11</v>
      </c>
      <c r="H89" s="3">
        <v>142</v>
      </c>
      <c r="I89" s="3">
        <v>417</v>
      </c>
      <c r="J89" s="3">
        <v>91</v>
      </c>
      <c r="K89" s="3">
        <v>140</v>
      </c>
      <c r="L89" s="3">
        <v>0.59</v>
      </c>
      <c r="M89" s="3">
        <v>37.91</v>
      </c>
      <c r="N89" s="3" t="s">
        <v>108</v>
      </c>
    </row>
    <row r="90" spans="1:14" ht="15.75" thickBot="1">
      <c r="A90" s="3">
        <v>88</v>
      </c>
      <c r="B90" s="5" t="s">
        <v>109</v>
      </c>
      <c r="C90" s="3" t="str">
        <f>"13652400"</f>
        <v>13652400</v>
      </c>
      <c r="D90" s="3" t="s">
        <v>100</v>
      </c>
      <c r="E90" s="3">
        <v>0.047</v>
      </c>
      <c r="F90" s="3">
        <v>26</v>
      </c>
      <c r="G90" s="3">
        <v>34</v>
      </c>
      <c r="H90" s="3">
        <v>173</v>
      </c>
      <c r="I90" s="4">
        <v>1411</v>
      </c>
      <c r="J90" s="3">
        <v>134</v>
      </c>
      <c r="K90" s="3">
        <v>166</v>
      </c>
      <c r="L90" s="3">
        <v>0.72</v>
      </c>
      <c r="M90" s="3">
        <v>41.5</v>
      </c>
      <c r="N90" s="3" t="s">
        <v>14</v>
      </c>
    </row>
    <row r="91" spans="1:14" ht="30.75" thickBot="1">
      <c r="A91" s="3">
        <v>89</v>
      </c>
      <c r="B91" s="8" t="s">
        <v>110</v>
      </c>
      <c r="C91" s="3" t="str">
        <f>"05753317"</f>
        <v>05753317</v>
      </c>
      <c r="D91" s="3" t="s">
        <v>100</v>
      </c>
      <c r="E91" s="3">
        <v>0.046</v>
      </c>
      <c r="F91" s="3">
        <v>25</v>
      </c>
      <c r="G91" s="3">
        <v>0</v>
      </c>
      <c r="H91" s="3">
        <v>47</v>
      </c>
      <c r="I91" s="3">
        <v>0</v>
      </c>
      <c r="J91" s="3">
        <v>22</v>
      </c>
      <c r="K91" s="3">
        <v>47</v>
      </c>
      <c r="L91" s="3">
        <v>0.25</v>
      </c>
      <c r="M91" s="3">
        <v>0</v>
      </c>
      <c r="N91" s="3" t="s">
        <v>12</v>
      </c>
    </row>
    <row r="92" spans="1:14" ht="15.75" thickBot="1">
      <c r="A92" s="3">
        <v>90</v>
      </c>
      <c r="B92" s="5" t="s">
        <v>111</v>
      </c>
      <c r="C92" s="3" t="str">
        <f>"02148358"</f>
        <v>02148358</v>
      </c>
      <c r="D92" s="3" t="s">
        <v>100</v>
      </c>
      <c r="E92" s="3">
        <v>0.046</v>
      </c>
      <c r="F92" s="3">
        <v>36</v>
      </c>
      <c r="G92" s="3">
        <v>59</v>
      </c>
      <c r="H92" s="3">
        <v>250</v>
      </c>
      <c r="I92" s="4">
        <v>2407</v>
      </c>
      <c r="J92" s="3">
        <v>189</v>
      </c>
      <c r="K92" s="3">
        <v>248</v>
      </c>
      <c r="L92" s="3">
        <v>0.75</v>
      </c>
      <c r="M92" s="3">
        <v>40.8</v>
      </c>
      <c r="N92" s="3" t="s">
        <v>112</v>
      </c>
    </row>
    <row r="93" spans="1:14" ht="15.75" thickBot="1">
      <c r="A93" s="3">
        <v>91</v>
      </c>
      <c r="B93" s="8" t="s">
        <v>113</v>
      </c>
      <c r="C93" s="3" t="str">
        <f>"02780372"</f>
        <v>02780372</v>
      </c>
      <c r="D93" s="3" t="s">
        <v>100</v>
      </c>
      <c r="E93" s="3">
        <v>0.045</v>
      </c>
      <c r="F93" s="3">
        <v>29</v>
      </c>
      <c r="G93" s="3">
        <v>62</v>
      </c>
      <c r="H93" s="3">
        <v>230</v>
      </c>
      <c r="I93" s="4">
        <v>3081</v>
      </c>
      <c r="J93" s="3">
        <v>145</v>
      </c>
      <c r="K93" s="3">
        <v>229</v>
      </c>
      <c r="L93" s="3">
        <v>0.62</v>
      </c>
      <c r="M93" s="3">
        <v>49.69</v>
      </c>
      <c r="N93" s="3" t="s">
        <v>12</v>
      </c>
    </row>
    <row r="94" spans="1:14" ht="15.75" thickBot="1">
      <c r="A94" s="3">
        <v>92</v>
      </c>
      <c r="B94" s="5" t="s">
        <v>114</v>
      </c>
      <c r="C94" s="3" t="str">
        <f>"14390426"</f>
        <v>14390426</v>
      </c>
      <c r="D94" s="3" t="s">
        <v>100</v>
      </c>
      <c r="E94" s="3">
        <v>0.045</v>
      </c>
      <c r="F94" s="3">
        <v>29</v>
      </c>
      <c r="G94" s="3">
        <v>266</v>
      </c>
      <c r="H94" s="3">
        <v>541</v>
      </c>
      <c r="I94" s="4">
        <v>7697</v>
      </c>
      <c r="J94" s="3">
        <v>354</v>
      </c>
      <c r="K94" s="3">
        <v>526</v>
      </c>
      <c r="L94" s="3">
        <v>0.55</v>
      </c>
      <c r="M94" s="3">
        <v>28.94</v>
      </c>
      <c r="N94" s="3" t="s">
        <v>14</v>
      </c>
    </row>
    <row r="95" spans="1:14" ht="30.75" thickBot="1">
      <c r="A95" s="3">
        <v>93</v>
      </c>
      <c r="B95" s="8" t="s">
        <v>115</v>
      </c>
      <c r="C95" s="3" t="str">
        <f>"00288330"</f>
        <v>00288330</v>
      </c>
      <c r="D95" s="3" t="s">
        <v>100</v>
      </c>
      <c r="E95" s="3">
        <v>0.044</v>
      </c>
      <c r="F95" s="3">
        <v>34</v>
      </c>
      <c r="G95" s="3">
        <v>10</v>
      </c>
      <c r="H95" s="3">
        <v>161</v>
      </c>
      <c r="I95" s="3">
        <v>350</v>
      </c>
      <c r="J95" s="3">
        <v>95</v>
      </c>
      <c r="K95" s="3">
        <v>156</v>
      </c>
      <c r="L95" s="3">
        <v>0.6</v>
      </c>
      <c r="M95" s="3">
        <v>35</v>
      </c>
      <c r="N95" s="3" t="s">
        <v>116</v>
      </c>
    </row>
    <row r="96" spans="1:14" ht="15.75" thickBot="1">
      <c r="A96" s="3">
        <v>94</v>
      </c>
      <c r="B96" s="5" t="s">
        <v>117</v>
      </c>
      <c r="C96" s="3" t="str">
        <f>"0388788X"</f>
        <v>0388788X</v>
      </c>
      <c r="D96" s="3" t="s">
        <v>100</v>
      </c>
      <c r="E96" s="3">
        <v>0.044</v>
      </c>
      <c r="F96" s="3">
        <v>26</v>
      </c>
      <c r="G96" s="3">
        <v>0</v>
      </c>
      <c r="H96" s="3">
        <v>81</v>
      </c>
      <c r="I96" s="3">
        <v>0</v>
      </c>
      <c r="J96" s="3">
        <v>28</v>
      </c>
      <c r="K96" s="3">
        <v>81</v>
      </c>
      <c r="L96" s="3">
        <v>0.35</v>
      </c>
      <c r="M96" s="3">
        <v>0</v>
      </c>
      <c r="N96" s="3" t="s">
        <v>31</v>
      </c>
    </row>
    <row r="97" spans="1:14" ht="15.75" thickBot="1">
      <c r="A97" s="3">
        <v>95</v>
      </c>
      <c r="B97" s="8" t="s">
        <v>118</v>
      </c>
      <c r="C97" s="3" t="str">
        <f>"14442906"</f>
        <v>14442906</v>
      </c>
      <c r="D97" s="3" t="s">
        <v>100</v>
      </c>
      <c r="E97" s="3">
        <v>0.044</v>
      </c>
      <c r="F97" s="3">
        <v>36</v>
      </c>
      <c r="G97" s="3">
        <v>98</v>
      </c>
      <c r="H97" s="3">
        <v>478</v>
      </c>
      <c r="I97" s="4">
        <v>3339</v>
      </c>
      <c r="J97" s="3">
        <v>240</v>
      </c>
      <c r="K97" s="3">
        <v>475</v>
      </c>
      <c r="L97" s="3">
        <v>0.49</v>
      </c>
      <c r="M97" s="3">
        <v>34.07</v>
      </c>
      <c r="N97" s="3" t="s">
        <v>14</v>
      </c>
    </row>
    <row r="98" spans="1:14" ht="15.75" thickBot="1">
      <c r="A98" s="3">
        <v>96</v>
      </c>
      <c r="B98" s="5" t="s">
        <v>119</v>
      </c>
      <c r="C98" s="3" t="str">
        <f>"1573143X"</f>
        <v>1573143X</v>
      </c>
      <c r="D98" s="3" t="s">
        <v>100</v>
      </c>
      <c r="E98" s="3">
        <v>0.043</v>
      </c>
      <c r="F98" s="3">
        <v>28</v>
      </c>
      <c r="G98" s="3">
        <v>109</v>
      </c>
      <c r="H98" s="3">
        <v>207</v>
      </c>
      <c r="I98" s="4">
        <v>4226</v>
      </c>
      <c r="J98" s="3">
        <v>132</v>
      </c>
      <c r="K98" s="3">
        <v>195</v>
      </c>
      <c r="L98" s="3">
        <v>0.54</v>
      </c>
      <c r="M98" s="3">
        <v>38.77</v>
      </c>
      <c r="N98" s="3" t="s">
        <v>21</v>
      </c>
    </row>
    <row r="99" spans="1:14" ht="15.75" thickBot="1">
      <c r="A99" s="3">
        <v>97</v>
      </c>
      <c r="B99" s="8" t="s">
        <v>120</v>
      </c>
      <c r="C99" s="3" t="str">
        <f>"18142338"</f>
        <v>18142338</v>
      </c>
      <c r="D99" s="3" t="s">
        <v>100</v>
      </c>
      <c r="E99" s="3">
        <v>0.043</v>
      </c>
      <c r="F99" s="3">
        <v>31</v>
      </c>
      <c r="G99" s="3">
        <v>18</v>
      </c>
      <c r="H99" s="3">
        <v>150</v>
      </c>
      <c r="I99" s="3">
        <v>854</v>
      </c>
      <c r="J99" s="3">
        <v>93</v>
      </c>
      <c r="K99" s="3">
        <v>150</v>
      </c>
      <c r="L99" s="3">
        <v>0.47</v>
      </c>
      <c r="M99" s="3">
        <v>47.44</v>
      </c>
      <c r="N99" s="3" t="s">
        <v>12</v>
      </c>
    </row>
    <row r="100" spans="1:14" ht="15.75" thickBot="1">
      <c r="A100" s="3">
        <v>98</v>
      </c>
      <c r="B100" s="5" t="s">
        <v>121</v>
      </c>
      <c r="C100" s="3" t="str">
        <f>"00034088"</f>
        <v>00034088</v>
      </c>
      <c r="D100" s="3" t="s">
        <v>100</v>
      </c>
      <c r="E100" s="3">
        <v>0.043</v>
      </c>
      <c r="F100" s="3">
        <v>15</v>
      </c>
      <c r="G100" s="3">
        <v>28</v>
      </c>
      <c r="H100" s="3">
        <v>83</v>
      </c>
      <c r="I100" s="4">
        <v>1295</v>
      </c>
      <c r="J100" s="3">
        <v>49</v>
      </c>
      <c r="K100" s="3">
        <v>82</v>
      </c>
      <c r="L100" s="3">
        <v>0.47</v>
      </c>
      <c r="M100" s="3">
        <v>46.25</v>
      </c>
      <c r="N100" s="3" t="s">
        <v>108</v>
      </c>
    </row>
    <row r="101" spans="1:14" ht="30.75" thickBot="1">
      <c r="A101" s="3">
        <v>99</v>
      </c>
      <c r="B101" s="8" t="s">
        <v>122</v>
      </c>
      <c r="C101" s="3" t="str">
        <f>"14697769"</f>
        <v>14697769</v>
      </c>
      <c r="D101" s="3" t="s">
        <v>100</v>
      </c>
      <c r="E101" s="3">
        <v>0.043</v>
      </c>
      <c r="F101" s="3">
        <v>38</v>
      </c>
      <c r="G101" s="3">
        <v>129</v>
      </c>
      <c r="H101" s="3">
        <v>611</v>
      </c>
      <c r="I101" s="4">
        <v>3905</v>
      </c>
      <c r="J101" s="3">
        <v>314</v>
      </c>
      <c r="K101" s="3">
        <v>555</v>
      </c>
      <c r="L101" s="3">
        <v>0.55</v>
      </c>
      <c r="M101" s="3">
        <v>30.27</v>
      </c>
      <c r="N101" s="3" t="s">
        <v>14</v>
      </c>
    </row>
    <row r="102" spans="1:14" ht="15.75" thickBot="1">
      <c r="A102" s="3">
        <v>100</v>
      </c>
      <c r="B102" s="5" t="s">
        <v>123</v>
      </c>
      <c r="C102" s="3" t="str">
        <f>"08938849"</f>
        <v>08938849</v>
      </c>
      <c r="D102" s="3" t="s">
        <v>100</v>
      </c>
      <c r="E102" s="3">
        <v>0.042</v>
      </c>
      <c r="F102" s="3">
        <v>32</v>
      </c>
      <c r="G102" s="3">
        <v>66</v>
      </c>
      <c r="H102" s="3">
        <v>287</v>
      </c>
      <c r="I102" s="4">
        <v>2351</v>
      </c>
      <c r="J102" s="3">
        <v>138</v>
      </c>
      <c r="K102" s="3">
        <v>281</v>
      </c>
      <c r="L102" s="3">
        <v>0.39</v>
      </c>
      <c r="M102" s="3">
        <v>35.62</v>
      </c>
      <c r="N102" s="3" t="s">
        <v>12</v>
      </c>
    </row>
    <row r="103" spans="1:14" ht="15.75" thickBot="1">
      <c r="A103" s="3">
        <v>101</v>
      </c>
      <c r="B103" s="8" t="s">
        <v>124</v>
      </c>
      <c r="C103" s="3" t="str">
        <f>"15222055"</f>
        <v>15222055</v>
      </c>
      <c r="D103" s="3" t="s">
        <v>100</v>
      </c>
      <c r="E103" s="3">
        <v>0.041</v>
      </c>
      <c r="F103" s="3">
        <v>22</v>
      </c>
      <c r="G103" s="3">
        <v>15</v>
      </c>
      <c r="H103" s="3">
        <v>132</v>
      </c>
      <c r="I103" s="3">
        <v>483</v>
      </c>
      <c r="J103" s="3">
        <v>58</v>
      </c>
      <c r="K103" s="3">
        <v>132</v>
      </c>
      <c r="L103" s="3">
        <v>0.3</v>
      </c>
      <c r="M103" s="3">
        <v>32.2</v>
      </c>
      <c r="N103" s="3" t="s">
        <v>12</v>
      </c>
    </row>
    <row r="104" spans="1:14" ht="15.75" thickBot="1">
      <c r="A104" s="3">
        <v>102</v>
      </c>
      <c r="B104" s="5" t="s">
        <v>125</v>
      </c>
      <c r="C104" s="3" t="str">
        <f>"09369902"</f>
        <v>09369902</v>
      </c>
      <c r="D104" s="3" t="s">
        <v>100</v>
      </c>
      <c r="E104" s="3">
        <v>0.039</v>
      </c>
      <c r="F104" s="3">
        <v>8</v>
      </c>
      <c r="G104" s="3">
        <v>8</v>
      </c>
      <c r="H104" s="3">
        <v>96</v>
      </c>
      <c r="I104" s="3">
        <v>206</v>
      </c>
      <c r="J104" s="3">
        <v>21</v>
      </c>
      <c r="K104" s="3">
        <v>95</v>
      </c>
      <c r="L104" s="3">
        <v>0.23</v>
      </c>
      <c r="M104" s="3">
        <v>25.75</v>
      </c>
      <c r="N104" s="3" t="s">
        <v>18</v>
      </c>
    </row>
    <row r="105" spans="1:14" ht="15.75" thickBot="1">
      <c r="A105" s="3">
        <v>103</v>
      </c>
      <c r="B105" s="8" t="s">
        <v>126</v>
      </c>
      <c r="C105" s="3" t="str">
        <f>"07438141"</f>
        <v>07438141</v>
      </c>
      <c r="D105" s="3" t="s">
        <v>100</v>
      </c>
      <c r="E105" s="3">
        <v>0.039</v>
      </c>
      <c r="F105" s="3">
        <v>10</v>
      </c>
      <c r="G105" s="3">
        <v>14</v>
      </c>
      <c r="H105" s="3">
        <v>90</v>
      </c>
      <c r="I105" s="3">
        <v>592</v>
      </c>
      <c r="J105" s="3">
        <v>42</v>
      </c>
      <c r="K105" s="3">
        <v>89</v>
      </c>
      <c r="L105" s="3">
        <v>0.52</v>
      </c>
      <c r="M105" s="3">
        <v>42.29</v>
      </c>
      <c r="N105" s="3" t="s">
        <v>12</v>
      </c>
    </row>
    <row r="106" spans="1:14" ht="15.75" thickBot="1">
      <c r="A106" s="3">
        <v>104</v>
      </c>
      <c r="B106" s="5" t="s">
        <v>127</v>
      </c>
      <c r="C106" s="3" t="str">
        <f>"16796225"</f>
        <v>16796225</v>
      </c>
      <c r="D106" s="3" t="s">
        <v>100</v>
      </c>
      <c r="E106" s="3">
        <v>0.039</v>
      </c>
      <c r="F106" s="3">
        <v>12</v>
      </c>
      <c r="G106" s="3">
        <v>22</v>
      </c>
      <c r="H106" s="3">
        <v>230</v>
      </c>
      <c r="I106" s="3">
        <v>824</v>
      </c>
      <c r="J106" s="3">
        <v>108</v>
      </c>
      <c r="K106" s="3">
        <v>227</v>
      </c>
      <c r="L106" s="3">
        <v>0.43</v>
      </c>
      <c r="M106" s="3">
        <v>37.45</v>
      </c>
      <c r="N106" s="3" t="s">
        <v>128</v>
      </c>
    </row>
    <row r="107" spans="1:14" ht="30.75" thickBot="1">
      <c r="A107" s="3">
        <v>105</v>
      </c>
      <c r="B107" s="8" t="s">
        <v>129</v>
      </c>
      <c r="C107" s="3" t="str">
        <f>"19619502"</f>
        <v>19619502</v>
      </c>
      <c r="D107" s="3" t="s">
        <v>100</v>
      </c>
      <c r="E107" s="3">
        <v>0.039</v>
      </c>
      <c r="F107" s="3">
        <v>3</v>
      </c>
      <c r="G107" s="3">
        <v>20</v>
      </c>
      <c r="H107" s="3">
        <v>53</v>
      </c>
      <c r="I107" s="3">
        <v>771</v>
      </c>
      <c r="J107" s="3">
        <v>22</v>
      </c>
      <c r="K107" s="3">
        <v>53</v>
      </c>
      <c r="L107" s="3">
        <v>0.28</v>
      </c>
      <c r="M107" s="3">
        <v>38.55</v>
      </c>
      <c r="N107" s="3" t="s">
        <v>108</v>
      </c>
    </row>
    <row r="108" spans="1:14" ht="15.75" thickBot="1">
      <c r="A108" s="3">
        <v>106</v>
      </c>
      <c r="B108" s="5" t="s">
        <v>130</v>
      </c>
      <c r="C108" s="3" t="str">
        <f>"10234063"</f>
        <v>10234063</v>
      </c>
      <c r="D108" s="3" t="s">
        <v>100</v>
      </c>
      <c r="E108" s="3">
        <v>0.038</v>
      </c>
      <c r="F108" s="3">
        <v>19</v>
      </c>
      <c r="G108" s="3">
        <v>0</v>
      </c>
      <c r="H108" s="3">
        <v>39</v>
      </c>
      <c r="I108" s="3">
        <v>0</v>
      </c>
      <c r="J108" s="3">
        <v>11</v>
      </c>
      <c r="K108" s="3">
        <v>33</v>
      </c>
      <c r="L108" s="3">
        <v>0.04</v>
      </c>
      <c r="M108" s="3">
        <v>0</v>
      </c>
      <c r="N108" s="3" t="s">
        <v>83</v>
      </c>
    </row>
    <row r="109" spans="1:14" ht="15.75" thickBot="1">
      <c r="A109" s="3">
        <v>107</v>
      </c>
      <c r="B109" s="8" t="s">
        <v>131</v>
      </c>
      <c r="C109" s="3" t="str">
        <f>"13657313"</f>
        <v>13657313</v>
      </c>
      <c r="D109" s="3" t="s">
        <v>100</v>
      </c>
      <c r="E109" s="3">
        <v>0.037</v>
      </c>
      <c r="F109" s="3">
        <v>11</v>
      </c>
      <c r="G109" s="3">
        <v>8</v>
      </c>
      <c r="H109" s="3">
        <v>58</v>
      </c>
      <c r="I109" s="3">
        <v>254</v>
      </c>
      <c r="J109" s="3">
        <v>24</v>
      </c>
      <c r="K109" s="3">
        <v>55</v>
      </c>
      <c r="L109" s="3">
        <v>0.44</v>
      </c>
      <c r="M109" s="3">
        <v>31.75</v>
      </c>
      <c r="N109" s="3" t="s">
        <v>83</v>
      </c>
    </row>
    <row r="110" spans="1:14" ht="30.75" thickBot="1">
      <c r="A110" s="3">
        <v>108</v>
      </c>
      <c r="B110" s="5" t="s">
        <v>132</v>
      </c>
      <c r="C110" s="3" t="str">
        <f>"10236244"</f>
        <v>10236244</v>
      </c>
      <c r="D110" s="3" t="s">
        <v>100</v>
      </c>
      <c r="E110" s="3">
        <v>0.037</v>
      </c>
      <c r="F110" s="3">
        <v>19</v>
      </c>
      <c r="G110" s="3">
        <v>10</v>
      </c>
      <c r="H110" s="3">
        <v>77</v>
      </c>
      <c r="I110" s="3">
        <v>386</v>
      </c>
      <c r="J110" s="3">
        <v>26</v>
      </c>
      <c r="K110" s="3">
        <v>77</v>
      </c>
      <c r="L110" s="3">
        <v>0.35</v>
      </c>
      <c r="M110" s="3">
        <v>38.6</v>
      </c>
      <c r="N110" s="3" t="s">
        <v>14</v>
      </c>
    </row>
    <row r="111" spans="1:14" ht="30.75" thickBot="1">
      <c r="A111" s="3">
        <v>109</v>
      </c>
      <c r="B111" s="8" t="s">
        <v>133</v>
      </c>
      <c r="C111" s="3" t="str">
        <f>"10685502"</f>
        <v>10685502</v>
      </c>
      <c r="D111" s="3" t="s">
        <v>100</v>
      </c>
      <c r="E111" s="3">
        <v>0.036</v>
      </c>
      <c r="F111" s="3">
        <v>23</v>
      </c>
      <c r="G111" s="3">
        <v>13</v>
      </c>
      <c r="H111" s="3">
        <v>92</v>
      </c>
      <c r="I111" s="3">
        <v>389</v>
      </c>
      <c r="J111" s="3">
        <v>38</v>
      </c>
      <c r="K111" s="3">
        <v>91</v>
      </c>
      <c r="L111" s="3">
        <v>0.35</v>
      </c>
      <c r="M111" s="3">
        <v>29.92</v>
      </c>
      <c r="N111" s="3" t="s">
        <v>12</v>
      </c>
    </row>
    <row r="112" spans="1:14" ht="15.75" thickBot="1">
      <c r="A112" s="3">
        <v>110</v>
      </c>
      <c r="B112" s="5" t="s">
        <v>134</v>
      </c>
      <c r="C112" s="3" t="str">
        <f>"00281344"</f>
        <v>00281344</v>
      </c>
      <c r="D112" s="3" t="s">
        <v>100</v>
      </c>
      <c r="E112" s="3">
        <v>0.036</v>
      </c>
      <c r="F112" s="3">
        <v>11</v>
      </c>
      <c r="G112" s="3">
        <v>6</v>
      </c>
      <c r="H112" s="3">
        <v>85</v>
      </c>
      <c r="I112" s="3">
        <v>218</v>
      </c>
      <c r="J112" s="3">
        <v>25</v>
      </c>
      <c r="K112" s="3">
        <v>79</v>
      </c>
      <c r="L112" s="3">
        <v>0.34</v>
      </c>
      <c r="M112" s="3">
        <v>36.33</v>
      </c>
      <c r="N112" s="3" t="s">
        <v>12</v>
      </c>
    </row>
    <row r="113" spans="1:14" ht="15.75" thickBot="1">
      <c r="A113" s="3">
        <v>111</v>
      </c>
      <c r="B113" s="8" t="s">
        <v>135</v>
      </c>
      <c r="C113" s="3" t="str">
        <f>"02705060"</f>
        <v>02705060</v>
      </c>
      <c r="D113" s="3" t="s">
        <v>100</v>
      </c>
      <c r="E113" s="3">
        <v>0.036</v>
      </c>
      <c r="F113" s="3">
        <v>21</v>
      </c>
      <c r="G113" s="3">
        <v>0</v>
      </c>
      <c r="H113" s="3">
        <v>247</v>
      </c>
      <c r="I113" s="3">
        <v>0</v>
      </c>
      <c r="J113" s="3">
        <v>55</v>
      </c>
      <c r="K113" s="3">
        <v>243</v>
      </c>
      <c r="L113" s="3">
        <v>0.17</v>
      </c>
      <c r="M113" s="3">
        <v>0</v>
      </c>
      <c r="N113" s="3" t="s">
        <v>12</v>
      </c>
    </row>
    <row r="114" spans="1:14" ht="15.75" thickBot="1">
      <c r="A114" s="3">
        <v>112</v>
      </c>
      <c r="B114" s="5" t="s">
        <v>136</v>
      </c>
      <c r="C114" s="3" t="str">
        <f>"18808247"</f>
        <v>18808247</v>
      </c>
      <c r="D114" s="3" t="s">
        <v>100</v>
      </c>
      <c r="E114" s="3">
        <v>0.035</v>
      </c>
      <c r="F114" s="3">
        <v>6</v>
      </c>
      <c r="G114" s="3">
        <v>0</v>
      </c>
      <c r="H114" s="3">
        <v>82</v>
      </c>
      <c r="I114" s="3">
        <v>0</v>
      </c>
      <c r="J114" s="3">
        <v>26</v>
      </c>
      <c r="K114" s="3">
        <v>77</v>
      </c>
      <c r="L114" s="3">
        <v>0.14</v>
      </c>
      <c r="M114" s="3">
        <v>0</v>
      </c>
      <c r="N114" s="3" t="s">
        <v>31</v>
      </c>
    </row>
    <row r="115" spans="1:14" ht="30.75" thickBot="1">
      <c r="A115" s="3">
        <v>113</v>
      </c>
      <c r="B115" s="8" t="s">
        <v>137</v>
      </c>
      <c r="C115" s="3" t="str">
        <f>"01080288"</f>
        <v>01080288</v>
      </c>
      <c r="D115" s="3" t="s">
        <v>100</v>
      </c>
      <c r="E115" s="3">
        <v>0.035</v>
      </c>
      <c r="F115" s="3">
        <v>23</v>
      </c>
      <c r="G115" s="3">
        <v>17</v>
      </c>
      <c r="H115" s="3">
        <v>93</v>
      </c>
      <c r="I115" s="3">
        <v>326</v>
      </c>
      <c r="J115" s="3">
        <v>24</v>
      </c>
      <c r="K115" s="3">
        <v>91</v>
      </c>
      <c r="L115" s="3">
        <v>0.28</v>
      </c>
      <c r="M115" s="3">
        <v>19.18</v>
      </c>
      <c r="N115" s="3" t="s">
        <v>14</v>
      </c>
    </row>
    <row r="116" spans="1:14" ht="15.75" thickBot="1">
      <c r="A116" s="3">
        <v>114</v>
      </c>
      <c r="B116" s="5" t="s">
        <v>138</v>
      </c>
      <c r="C116" s="3" t="str">
        <f>"02408759"</f>
        <v>02408759</v>
      </c>
      <c r="D116" s="3" t="s">
        <v>100</v>
      </c>
      <c r="E116" s="3">
        <v>0.035</v>
      </c>
      <c r="F116" s="3">
        <v>20</v>
      </c>
      <c r="G116" s="3">
        <v>0</v>
      </c>
      <c r="H116" s="3">
        <v>91</v>
      </c>
      <c r="I116" s="3">
        <v>0</v>
      </c>
      <c r="J116" s="3">
        <v>22</v>
      </c>
      <c r="K116" s="3">
        <v>90</v>
      </c>
      <c r="L116" s="3">
        <v>0.21</v>
      </c>
      <c r="M116" s="3">
        <v>0</v>
      </c>
      <c r="N116" s="3" t="s">
        <v>108</v>
      </c>
    </row>
    <row r="117" spans="1:14" ht="15.75" thickBot="1">
      <c r="A117" s="3">
        <v>115</v>
      </c>
      <c r="B117" s="8" t="s">
        <v>139</v>
      </c>
      <c r="C117" s="3" t="str">
        <f>"07173326"</f>
        <v>07173326</v>
      </c>
      <c r="D117" s="3" t="s">
        <v>100</v>
      </c>
      <c r="E117" s="3">
        <v>0.035</v>
      </c>
      <c r="F117" s="3">
        <v>11</v>
      </c>
      <c r="G117" s="3">
        <v>16</v>
      </c>
      <c r="H117" s="3">
        <v>157</v>
      </c>
      <c r="I117" s="3">
        <v>489</v>
      </c>
      <c r="J117" s="3">
        <v>59</v>
      </c>
      <c r="K117" s="3">
        <v>157</v>
      </c>
      <c r="L117" s="3">
        <v>0.34</v>
      </c>
      <c r="M117" s="3">
        <v>30.56</v>
      </c>
      <c r="N117" s="3" t="s">
        <v>140</v>
      </c>
    </row>
    <row r="118" spans="1:14" ht="15.75" thickBot="1">
      <c r="A118" s="3">
        <v>116</v>
      </c>
      <c r="B118" s="5" t="s">
        <v>141</v>
      </c>
      <c r="C118" s="3" t="str">
        <f>"0253505X"</f>
        <v>0253505X</v>
      </c>
      <c r="D118" s="3" t="s">
        <v>100</v>
      </c>
      <c r="E118" s="3">
        <v>0.035</v>
      </c>
      <c r="F118" s="3">
        <v>11</v>
      </c>
      <c r="G118" s="3">
        <v>0</v>
      </c>
      <c r="H118" s="3">
        <v>188</v>
      </c>
      <c r="I118" s="3">
        <v>0</v>
      </c>
      <c r="J118" s="3">
        <v>31</v>
      </c>
      <c r="K118" s="3">
        <v>186</v>
      </c>
      <c r="L118" s="3">
        <v>0.18</v>
      </c>
      <c r="M118" s="3">
        <v>0</v>
      </c>
      <c r="N118" s="3" t="s">
        <v>18</v>
      </c>
    </row>
    <row r="119" spans="1:14" ht="15.75" thickBot="1">
      <c r="A119" s="3">
        <v>117</v>
      </c>
      <c r="B119" s="8" t="s">
        <v>142</v>
      </c>
      <c r="C119" s="3" t="str">
        <f>"00079723"</f>
        <v>00079723</v>
      </c>
      <c r="D119" s="3" t="s">
        <v>100</v>
      </c>
      <c r="E119" s="3">
        <v>0.035</v>
      </c>
      <c r="F119" s="3">
        <v>19</v>
      </c>
      <c r="G119" s="3">
        <v>36</v>
      </c>
      <c r="H119" s="3">
        <v>127</v>
      </c>
      <c r="I119" s="4">
        <v>1232</v>
      </c>
      <c r="J119" s="3">
        <v>55</v>
      </c>
      <c r="K119" s="3">
        <v>125</v>
      </c>
      <c r="L119" s="3">
        <v>0.38</v>
      </c>
      <c r="M119" s="3">
        <v>34.22</v>
      </c>
      <c r="N119" s="3" t="s">
        <v>108</v>
      </c>
    </row>
    <row r="120" spans="1:14" ht="15.75" thickBot="1">
      <c r="A120" s="3">
        <v>118</v>
      </c>
      <c r="B120" s="5" t="s">
        <v>143</v>
      </c>
      <c r="C120" s="3" t="str">
        <f>"0792156X"</f>
        <v>0792156X</v>
      </c>
      <c r="D120" s="3" t="s">
        <v>100</v>
      </c>
      <c r="E120" s="3">
        <v>0.034</v>
      </c>
      <c r="F120" s="3">
        <v>14</v>
      </c>
      <c r="G120" s="3">
        <v>28</v>
      </c>
      <c r="H120" s="3">
        <v>88</v>
      </c>
      <c r="I120" s="3">
        <v>761</v>
      </c>
      <c r="J120" s="3">
        <v>34</v>
      </c>
      <c r="K120" s="3">
        <v>87</v>
      </c>
      <c r="L120" s="3">
        <v>0.46</v>
      </c>
      <c r="M120" s="3">
        <v>27.18</v>
      </c>
      <c r="N120" s="3" t="s">
        <v>144</v>
      </c>
    </row>
    <row r="121" spans="1:14" ht="15.75" thickBot="1">
      <c r="A121" s="3">
        <v>119</v>
      </c>
      <c r="B121" s="8" t="s">
        <v>145</v>
      </c>
      <c r="C121" s="3" t="str">
        <f>"0718560X"</f>
        <v>0718560X</v>
      </c>
      <c r="D121" s="3" t="s">
        <v>100</v>
      </c>
      <c r="E121" s="3">
        <v>0.033</v>
      </c>
      <c r="F121" s="3">
        <v>11</v>
      </c>
      <c r="G121" s="3">
        <v>40</v>
      </c>
      <c r="H121" s="3">
        <v>116</v>
      </c>
      <c r="I121" s="4">
        <v>1609</v>
      </c>
      <c r="J121" s="3">
        <v>39</v>
      </c>
      <c r="K121" s="3">
        <v>116</v>
      </c>
      <c r="L121" s="3">
        <v>0.33</v>
      </c>
      <c r="M121" s="3">
        <v>40.23</v>
      </c>
      <c r="N121" s="3" t="s">
        <v>140</v>
      </c>
    </row>
    <row r="122" spans="1:14" ht="15.75" thickBot="1">
      <c r="A122" s="3">
        <v>120</v>
      </c>
      <c r="B122" s="5" t="s">
        <v>146</v>
      </c>
      <c r="C122" s="3" t="str">
        <f>"01853880"</f>
        <v>01853880</v>
      </c>
      <c r="D122" s="3" t="s">
        <v>147</v>
      </c>
      <c r="E122" s="3">
        <v>0.033</v>
      </c>
      <c r="F122" s="3">
        <v>14</v>
      </c>
      <c r="G122" s="3">
        <v>19</v>
      </c>
      <c r="H122" s="3">
        <v>109</v>
      </c>
      <c r="I122" s="3">
        <v>664</v>
      </c>
      <c r="J122" s="3">
        <v>34</v>
      </c>
      <c r="K122" s="3">
        <v>107</v>
      </c>
      <c r="L122" s="3">
        <v>0.26</v>
      </c>
      <c r="M122" s="3">
        <v>34.95</v>
      </c>
      <c r="N122" s="3" t="s">
        <v>148</v>
      </c>
    </row>
    <row r="123" spans="1:14" ht="15.75" thickBot="1">
      <c r="A123" s="3">
        <v>121</v>
      </c>
      <c r="B123" s="8" t="s">
        <v>149</v>
      </c>
      <c r="C123" s="3" t="str">
        <f>"00423211"</f>
        <v>00423211</v>
      </c>
      <c r="D123" s="3" t="s">
        <v>147</v>
      </c>
      <c r="E123" s="3">
        <v>0.033</v>
      </c>
      <c r="F123" s="3">
        <v>15</v>
      </c>
      <c r="G123" s="3">
        <v>5</v>
      </c>
      <c r="H123" s="3">
        <v>8</v>
      </c>
      <c r="I123" s="3">
        <v>189</v>
      </c>
      <c r="J123" s="3">
        <v>2</v>
      </c>
      <c r="K123" s="3">
        <v>8</v>
      </c>
      <c r="L123" s="3">
        <v>0.25</v>
      </c>
      <c r="M123" s="3">
        <v>37.8</v>
      </c>
      <c r="N123" s="3" t="s">
        <v>12</v>
      </c>
    </row>
    <row r="124" spans="1:14" ht="30.75" thickBot="1">
      <c r="A124" s="3">
        <v>122</v>
      </c>
      <c r="B124" s="5" t="s">
        <v>150</v>
      </c>
      <c r="C124" s="3" t="str">
        <f>"13032712"</f>
        <v>13032712</v>
      </c>
      <c r="D124" s="3" t="s">
        <v>147</v>
      </c>
      <c r="E124" s="3">
        <v>0.033</v>
      </c>
      <c r="F124" s="3">
        <v>4</v>
      </c>
      <c r="G124" s="3">
        <v>42</v>
      </c>
      <c r="H124" s="3">
        <v>148</v>
      </c>
      <c r="I124" s="4">
        <v>1647</v>
      </c>
      <c r="J124" s="3">
        <v>42</v>
      </c>
      <c r="K124" s="3">
        <v>148</v>
      </c>
      <c r="L124" s="3">
        <v>0.13</v>
      </c>
      <c r="M124" s="3">
        <v>39.21</v>
      </c>
      <c r="N124" s="3" t="s">
        <v>151</v>
      </c>
    </row>
    <row r="125" spans="1:14" ht="15.75" thickBot="1">
      <c r="A125" s="3">
        <v>123</v>
      </c>
      <c r="B125" s="8" t="s">
        <v>152</v>
      </c>
      <c r="C125" s="3" t="str">
        <f>"01466623"</f>
        <v>01466623</v>
      </c>
      <c r="D125" s="3" t="s">
        <v>147</v>
      </c>
      <c r="E125" s="3">
        <v>0.033</v>
      </c>
      <c r="F125" s="3">
        <v>17</v>
      </c>
      <c r="G125" s="3">
        <v>8</v>
      </c>
      <c r="H125" s="3">
        <v>61</v>
      </c>
      <c r="I125" s="3">
        <v>320</v>
      </c>
      <c r="J125" s="3">
        <v>16</v>
      </c>
      <c r="K125" s="3">
        <v>61</v>
      </c>
      <c r="L125" s="3">
        <v>0.27</v>
      </c>
      <c r="M125" s="3">
        <v>40</v>
      </c>
      <c r="N125" s="3" t="s">
        <v>12</v>
      </c>
    </row>
    <row r="126" spans="1:14" ht="15.75" thickBot="1">
      <c r="A126" s="3">
        <v>124</v>
      </c>
      <c r="B126" s="5" t="s">
        <v>153</v>
      </c>
      <c r="C126" s="3" t="str">
        <f>"0269249X"</f>
        <v>0269249X</v>
      </c>
      <c r="D126" s="3" t="s">
        <v>147</v>
      </c>
      <c r="E126" s="3">
        <v>0.033</v>
      </c>
      <c r="F126" s="3">
        <v>18</v>
      </c>
      <c r="G126" s="3">
        <v>0</v>
      </c>
      <c r="H126" s="3">
        <v>111</v>
      </c>
      <c r="I126" s="3">
        <v>0</v>
      </c>
      <c r="J126" s="3">
        <v>28</v>
      </c>
      <c r="K126" s="3">
        <v>101</v>
      </c>
      <c r="L126" s="3">
        <v>0.22</v>
      </c>
      <c r="M126" s="3">
        <v>0</v>
      </c>
      <c r="N126" s="3" t="s">
        <v>14</v>
      </c>
    </row>
    <row r="127" spans="1:14" ht="15.75" thickBot="1">
      <c r="A127" s="3">
        <v>125</v>
      </c>
      <c r="B127" s="8" t="s">
        <v>154</v>
      </c>
      <c r="C127" s="3" t="str">
        <f>"15739457"</f>
        <v>15739457</v>
      </c>
      <c r="D127" s="3" t="s">
        <v>147</v>
      </c>
      <c r="E127" s="3">
        <v>0.033</v>
      </c>
      <c r="F127" s="3">
        <v>8</v>
      </c>
      <c r="G127" s="3">
        <v>31</v>
      </c>
      <c r="H127" s="3">
        <v>203</v>
      </c>
      <c r="I127" s="3">
        <v>987</v>
      </c>
      <c r="J127" s="3">
        <v>44</v>
      </c>
      <c r="K127" s="3">
        <v>203</v>
      </c>
      <c r="L127" s="3">
        <v>0.2</v>
      </c>
      <c r="M127" s="3">
        <v>31.84</v>
      </c>
      <c r="N127" s="3" t="s">
        <v>12</v>
      </c>
    </row>
    <row r="128" spans="1:14" ht="15.75" thickBot="1">
      <c r="A128" s="3">
        <v>126</v>
      </c>
      <c r="B128" s="5" t="s">
        <v>155</v>
      </c>
      <c r="C128" s="3" t="str">
        <f>"17341515"</f>
        <v>17341515</v>
      </c>
      <c r="D128" s="3" t="s">
        <v>147</v>
      </c>
      <c r="E128" s="3">
        <v>0.032</v>
      </c>
      <c r="F128" s="3">
        <v>9</v>
      </c>
      <c r="G128" s="3">
        <v>23</v>
      </c>
      <c r="H128" s="3">
        <v>77</v>
      </c>
      <c r="I128" s="3">
        <v>590</v>
      </c>
      <c r="J128" s="3">
        <v>23</v>
      </c>
      <c r="K128" s="3">
        <v>76</v>
      </c>
      <c r="L128" s="3">
        <v>0.3</v>
      </c>
      <c r="M128" s="3">
        <v>25.65</v>
      </c>
      <c r="N128" s="3" t="s">
        <v>156</v>
      </c>
    </row>
    <row r="129" spans="1:14" ht="15.75" thickBot="1">
      <c r="A129" s="3">
        <v>127</v>
      </c>
      <c r="B129" s="8" t="s">
        <v>157</v>
      </c>
      <c r="C129" s="3" t="str">
        <f>"15685403"</f>
        <v>15685403</v>
      </c>
      <c r="D129" s="3" t="s">
        <v>147</v>
      </c>
      <c r="E129" s="3">
        <v>0.032</v>
      </c>
      <c r="F129" s="3">
        <v>21</v>
      </c>
      <c r="G129" s="3">
        <v>51</v>
      </c>
      <c r="H129" s="3">
        <v>347</v>
      </c>
      <c r="I129" s="4">
        <v>1583</v>
      </c>
      <c r="J129" s="3">
        <v>96</v>
      </c>
      <c r="K129" s="3">
        <v>341</v>
      </c>
      <c r="L129" s="3">
        <v>0.24</v>
      </c>
      <c r="M129" s="3">
        <v>31.04</v>
      </c>
      <c r="N129" s="3" t="s">
        <v>21</v>
      </c>
    </row>
    <row r="130" spans="1:14" ht="15.75" thickBot="1">
      <c r="A130" s="3">
        <v>128</v>
      </c>
      <c r="B130" s="5" t="s">
        <v>158</v>
      </c>
      <c r="C130" s="3" t="str">
        <f>"08113653"</f>
        <v>08113653</v>
      </c>
      <c r="D130" s="3" t="s">
        <v>147</v>
      </c>
      <c r="E130" s="3">
        <v>0.032</v>
      </c>
      <c r="F130" s="3">
        <v>1</v>
      </c>
      <c r="G130" s="3">
        <v>0</v>
      </c>
      <c r="H130" s="3">
        <v>13</v>
      </c>
      <c r="I130" s="3">
        <v>0</v>
      </c>
      <c r="J130" s="3">
        <v>1</v>
      </c>
      <c r="K130" s="3">
        <v>13</v>
      </c>
      <c r="L130" s="3">
        <v>0.08</v>
      </c>
      <c r="M130" s="3">
        <v>0</v>
      </c>
      <c r="N130" s="3" t="s">
        <v>83</v>
      </c>
    </row>
    <row r="131" spans="1:14" ht="15.75" thickBot="1">
      <c r="A131" s="3">
        <v>129</v>
      </c>
      <c r="B131" s="8" t="s">
        <v>159</v>
      </c>
      <c r="C131" s="3" t="str">
        <f>"18099009"</f>
        <v>18099009</v>
      </c>
      <c r="D131" s="3" t="s">
        <v>147</v>
      </c>
      <c r="E131" s="3">
        <v>0.032</v>
      </c>
      <c r="F131" s="3">
        <v>4</v>
      </c>
      <c r="G131" s="3">
        <v>9</v>
      </c>
      <c r="H131" s="3">
        <v>111</v>
      </c>
      <c r="I131" s="3">
        <v>378</v>
      </c>
      <c r="J131" s="3">
        <v>23</v>
      </c>
      <c r="K131" s="3">
        <v>107</v>
      </c>
      <c r="L131" s="3">
        <v>0.18</v>
      </c>
      <c r="M131" s="3">
        <v>42</v>
      </c>
      <c r="N131" s="3" t="s">
        <v>128</v>
      </c>
    </row>
    <row r="132" spans="1:14" ht="30.75" thickBot="1">
      <c r="A132" s="3">
        <v>130</v>
      </c>
      <c r="B132" s="5" t="s">
        <v>160</v>
      </c>
      <c r="C132" s="3" t="str">
        <f>"14624605"</f>
        <v>14624605</v>
      </c>
      <c r="D132" s="3" t="s">
        <v>147</v>
      </c>
      <c r="E132" s="3">
        <v>0.032</v>
      </c>
      <c r="F132" s="3">
        <v>9</v>
      </c>
      <c r="G132" s="3">
        <v>6</v>
      </c>
      <c r="H132" s="3">
        <v>53</v>
      </c>
      <c r="I132" s="3">
        <v>265</v>
      </c>
      <c r="J132" s="3">
        <v>14</v>
      </c>
      <c r="K132" s="3">
        <v>53</v>
      </c>
      <c r="L132" s="3">
        <v>0.17</v>
      </c>
      <c r="M132" s="3">
        <v>44.17</v>
      </c>
      <c r="N132" s="3" t="s">
        <v>14</v>
      </c>
    </row>
    <row r="133" spans="1:14" ht="15.75" thickBot="1">
      <c r="A133" s="3">
        <v>131</v>
      </c>
      <c r="B133" s="8" t="s">
        <v>161</v>
      </c>
      <c r="C133" s="3" t="str">
        <f>"02138409"</f>
        <v>02138409</v>
      </c>
      <c r="D133" s="3" t="s">
        <v>147</v>
      </c>
      <c r="E133" s="3">
        <v>0.031</v>
      </c>
      <c r="F133" s="3">
        <v>8</v>
      </c>
      <c r="G133" s="3">
        <v>0</v>
      </c>
      <c r="H133" s="3">
        <v>85</v>
      </c>
      <c r="I133" s="3">
        <v>0</v>
      </c>
      <c r="J133" s="3">
        <v>17</v>
      </c>
      <c r="K133" s="3">
        <v>84</v>
      </c>
      <c r="L133" s="3">
        <v>0.19</v>
      </c>
      <c r="M133" s="3">
        <v>0</v>
      </c>
      <c r="N133" s="3" t="s">
        <v>112</v>
      </c>
    </row>
    <row r="134" spans="1:14" ht="15.75" thickBot="1">
      <c r="A134" s="3">
        <v>132</v>
      </c>
      <c r="B134" s="5" t="s">
        <v>162</v>
      </c>
      <c r="C134" s="3" t="str">
        <f>"18449166"</f>
        <v>18449166</v>
      </c>
      <c r="D134" s="3" t="s">
        <v>147</v>
      </c>
      <c r="E134" s="3">
        <v>0.031</v>
      </c>
      <c r="F134" s="3">
        <v>4</v>
      </c>
      <c r="G134" s="3">
        <v>50</v>
      </c>
      <c r="H134" s="3">
        <v>95</v>
      </c>
      <c r="I134" s="4">
        <v>1129</v>
      </c>
      <c r="J134" s="3">
        <v>39</v>
      </c>
      <c r="K134" s="3">
        <v>95</v>
      </c>
      <c r="L134" s="3">
        <v>0.41</v>
      </c>
      <c r="M134" s="3">
        <v>22.58</v>
      </c>
      <c r="N134" s="3" t="s">
        <v>163</v>
      </c>
    </row>
    <row r="135" spans="1:14" ht="15.75" thickBot="1">
      <c r="A135" s="3">
        <v>133</v>
      </c>
      <c r="B135" s="8" t="s">
        <v>164</v>
      </c>
      <c r="C135" s="3" t="str">
        <f>"11740043"</f>
        <v>11740043</v>
      </c>
      <c r="D135" s="3" t="s">
        <v>147</v>
      </c>
      <c r="E135" s="3">
        <v>0.03</v>
      </c>
      <c r="F135" s="3">
        <v>7</v>
      </c>
      <c r="G135" s="3">
        <v>0</v>
      </c>
      <c r="H135" s="3">
        <v>1</v>
      </c>
      <c r="I135" s="3">
        <v>0</v>
      </c>
      <c r="J135" s="3">
        <v>0</v>
      </c>
      <c r="K135" s="3">
        <v>1</v>
      </c>
      <c r="L135" s="3">
        <v>0</v>
      </c>
      <c r="M135" s="3">
        <v>0</v>
      </c>
      <c r="N135" s="3" t="s">
        <v>116</v>
      </c>
    </row>
    <row r="136" spans="1:14" ht="15.75" thickBot="1">
      <c r="A136" s="3">
        <v>134</v>
      </c>
      <c r="B136" s="5" t="s">
        <v>165</v>
      </c>
      <c r="C136" s="3" t="str">
        <f>"12306428"</f>
        <v>12306428</v>
      </c>
      <c r="D136" s="3" t="s">
        <v>147</v>
      </c>
      <c r="E136" s="3">
        <v>0.03</v>
      </c>
      <c r="F136" s="3">
        <v>2</v>
      </c>
      <c r="G136" s="3">
        <v>6</v>
      </c>
      <c r="H136" s="3">
        <v>53</v>
      </c>
      <c r="I136" s="3">
        <v>191</v>
      </c>
      <c r="J136" s="3">
        <v>10</v>
      </c>
      <c r="K136" s="3">
        <v>53</v>
      </c>
      <c r="L136" s="3">
        <v>0.19</v>
      </c>
      <c r="M136" s="3">
        <v>31.83</v>
      </c>
      <c r="N136" s="3" t="s">
        <v>112</v>
      </c>
    </row>
    <row r="137" spans="1:14" ht="15.75" thickBot="1">
      <c r="A137" s="3">
        <v>135</v>
      </c>
      <c r="B137" s="8" t="s">
        <v>166</v>
      </c>
      <c r="C137" s="3" t="str">
        <f>"07176538"</f>
        <v>07176538</v>
      </c>
      <c r="D137" s="3" t="s">
        <v>147</v>
      </c>
      <c r="E137" s="3">
        <v>0.03</v>
      </c>
      <c r="F137" s="3">
        <v>6</v>
      </c>
      <c r="G137" s="3">
        <v>7</v>
      </c>
      <c r="H137" s="3">
        <v>72</v>
      </c>
      <c r="I137" s="3">
        <v>291</v>
      </c>
      <c r="J137" s="3">
        <v>14</v>
      </c>
      <c r="K137" s="3">
        <v>70</v>
      </c>
      <c r="L137" s="3">
        <v>0.14</v>
      </c>
      <c r="M137" s="3">
        <v>41.57</v>
      </c>
      <c r="N137" s="3" t="s">
        <v>140</v>
      </c>
    </row>
    <row r="138" spans="1:14" ht="15.75" thickBot="1">
      <c r="A138" s="3">
        <v>136</v>
      </c>
      <c r="B138" s="5" t="s">
        <v>167</v>
      </c>
      <c r="C138" s="3" t="str">
        <f>"00220019"</f>
        <v>00220019</v>
      </c>
      <c r="D138" s="3" t="s">
        <v>147</v>
      </c>
      <c r="E138" s="3">
        <v>0.029</v>
      </c>
      <c r="F138" s="3">
        <v>11</v>
      </c>
      <c r="G138" s="3">
        <v>9</v>
      </c>
      <c r="H138" s="3">
        <v>40</v>
      </c>
      <c r="I138" s="3">
        <v>320</v>
      </c>
      <c r="J138" s="3">
        <v>8</v>
      </c>
      <c r="K138" s="3">
        <v>38</v>
      </c>
      <c r="L138" s="3">
        <v>0.26</v>
      </c>
      <c r="M138" s="3">
        <v>35.56</v>
      </c>
      <c r="N138" s="3" t="s">
        <v>14</v>
      </c>
    </row>
    <row r="139" spans="1:14" ht="15.75" thickBot="1">
      <c r="A139" s="3">
        <v>137</v>
      </c>
      <c r="B139" s="8" t="s">
        <v>168</v>
      </c>
      <c r="C139" s="3" t="str">
        <f>"01811568"</f>
        <v>01811568</v>
      </c>
      <c r="D139" s="3" t="s">
        <v>147</v>
      </c>
      <c r="E139" s="3">
        <v>0.029</v>
      </c>
      <c r="F139" s="3">
        <v>16</v>
      </c>
      <c r="G139" s="3">
        <v>11</v>
      </c>
      <c r="H139" s="3">
        <v>62</v>
      </c>
      <c r="I139" s="3">
        <v>771</v>
      </c>
      <c r="J139" s="3">
        <v>11</v>
      </c>
      <c r="K139" s="3">
        <v>60</v>
      </c>
      <c r="L139" s="3">
        <v>0.11</v>
      </c>
      <c r="M139" s="3">
        <v>70.09</v>
      </c>
      <c r="N139" s="3" t="s">
        <v>108</v>
      </c>
    </row>
    <row r="140" spans="1:14" ht="15.75" thickBot="1">
      <c r="A140" s="3">
        <v>138</v>
      </c>
      <c r="B140" s="5" t="s">
        <v>169</v>
      </c>
      <c r="C140" s="3" t="str">
        <f>"15450805"</f>
        <v>15450805</v>
      </c>
      <c r="D140" s="3" t="s">
        <v>147</v>
      </c>
      <c r="E140" s="3">
        <v>0.029</v>
      </c>
      <c r="F140" s="3">
        <v>13</v>
      </c>
      <c r="G140" s="3">
        <v>17</v>
      </c>
      <c r="H140" s="3">
        <v>70</v>
      </c>
      <c r="I140" s="3">
        <v>485</v>
      </c>
      <c r="J140" s="3">
        <v>12</v>
      </c>
      <c r="K140" s="3">
        <v>69</v>
      </c>
      <c r="L140" s="3">
        <v>0.16</v>
      </c>
      <c r="M140" s="3">
        <v>28.53</v>
      </c>
      <c r="N140" s="3" t="s">
        <v>12</v>
      </c>
    </row>
    <row r="141" spans="1:14" ht="15.75" thickBot="1">
      <c r="A141" s="3">
        <v>139</v>
      </c>
      <c r="B141" s="8" t="s">
        <v>170</v>
      </c>
      <c r="C141" s="3" t="str">
        <f>"16725948"</f>
        <v>16725948</v>
      </c>
      <c r="D141" s="3" t="s">
        <v>147</v>
      </c>
      <c r="E141" s="3">
        <v>0.029</v>
      </c>
      <c r="F141" s="3">
        <v>4</v>
      </c>
      <c r="G141" s="3">
        <v>15</v>
      </c>
      <c r="H141" s="3">
        <v>197</v>
      </c>
      <c r="I141" s="3">
        <v>310</v>
      </c>
      <c r="J141" s="3">
        <v>27</v>
      </c>
      <c r="K141" s="3">
        <v>197</v>
      </c>
      <c r="L141" s="3">
        <v>0.08</v>
      </c>
      <c r="M141" s="3">
        <v>20.67</v>
      </c>
      <c r="N141" s="3" t="s">
        <v>171</v>
      </c>
    </row>
    <row r="142" spans="1:14" ht="15.75" thickBot="1">
      <c r="A142" s="3">
        <v>140</v>
      </c>
      <c r="B142" s="5" t="s">
        <v>172</v>
      </c>
      <c r="C142" s="3" t="str">
        <f>"18015395"</f>
        <v>18015395</v>
      </c>
      <c r="D142" s="3" t="s">
        <v>147</v>
      </c>
      <c r="E142" s="3">
        <v>0.029</v>
      </c>
      <c r="F142" s="3">
        <v>4</v>
      </c>
      <c r="G142" s="3">
        <v>11</v>
      </c>
      <c r="H142" s="3">
        <v>80</v>
      </c>
      <c r="I142" s="3">
        <v>324</v>
      </c>
      <c r="J142" s="3">
        <v>11</v>
      </c>
      <c r="K142" s="3">
        <v>78</v>
      </c>
      <c r="L142" s="3">
        <v>0.09</v>
      </c>
      <c r="M142" s="3">
        <v>29.45</v>
      </c>
      <c r="N142" s="3" t="s">
        <v>173</v>
      </c>
    </row>
    <row r="143" spans="1:14" ht="15.75" thickBot="1">
      <c r="A143" s="3">
        <v>141</v>
      </c>
      <c r="B143" s="8" t="s">
        <v>174</v>
      </c>
      <c r="C143" s="3" t="str">
        <f>"1349998X"</f>
        <v>1349998X</v>
      </c>
      <c r="D143" s="3" t="s">
        <v>147</v>
      </c>
      <c r="E143" s="3">
        <v>0.028</v>
      </c>
      <c r="F143" s="3">
        <v>13</v>
      </c>
      <c r="G143" s="3">
        <v>79</v>
      </c>
      <c r="H143" s="3">
        <v>383</v>
      </c>
      <c r="I143" s="3">
        <v>620</v>
      </c>
      <c r="J143" s="3">
        <v>32</v>
      </c>
      <c r="K143" s="3">
        <v>361</v>
      </c>
      <c r="L143" s="3">
        <v>0.07</v>
      </c>
      <c r="M143" s="3">
        <v>7.85</v>
      </c>
      <c r="N143" s="3" t="s">
        <v>31</v>
      </c>
    </row>
    <row r="144" spans="1:14" ht="15.75" thickBot="1">
      <c r="A144" s="3">
        <v>142</v>
      </c>
      <c r="B144" s="5" t="s">
        <v>175</v>
      </c>
      <c r="C144" s="3" t="str">
        <f>"00329452"</f>
        <v>00329452</v>
      </c>
      <c r="D144" s="3" t="s">
        <v>147</v>
      </c>
      <c r="E144" s="3">
        <v>0.028</v>
      </c>
      <c r="F144" s="3">
        <v>4</v>
      </c>
      <c r="G144" s="3">
        <v>52</v>
      </c>
      <c r="H144" s="3">
        <v>280</v>
      </c>
      <c r="I144" s="4">
        <v>1781</v>
      </c>
      <c r="J144" s="3">
        <v>24</v>
      </c>
      <c r="K144" s="3">
        <v>278</v>
      </c>
      <c r="L144" s="3">
        <v>0.07</v>
      </c>
      <c r="M144" s="3">
        <v>34.25</v>
      </c>
      <c r="N144" s="3" t="s">
        <v>176</v>
      </c>
    </row>
    <row r="145" spans="1:14" ht="15.75" thickBot="1">
      <c r="A145" s="3">
        <v>143</v>
      </c>
      <c r="B145" s="8" t="s">
        <v>177</v>
      </c>
      <c r="C145" s="3" t="str">
        <f>"16782305"</f>
        <v>16782305</v>
      </c>
      <c r="D145" s="3" t="s">
        <v>147</v>
      </c>
      <c r="E145" s="3">
        <v>0.028</v>
      </c>
      <c r="F145" s="3">
        <v>1</v>
      </c>
      <c r="G145" s="3">
        <v>0</v>
      </c>
      <c r="H145" s="3">
        <v>62</v>
      </c>
      <c r="I145" s="3">
        <v>0</v>
      </c>
      <c r="J145" s="3">
        <v>5</v>
      </c>
      <c r="K145" s="3">
        <v>62</v>
      </c>
      <c r="L145" s="3">
        <v>0.08</v>
      </c>
      <c r="M145" s="3">
        <v>0</v>
      </c>
      <c r="N145" s="3" t="s">
        <v>128</v>
      </c>
    </row>
    <row r="146" spans="1:14" ht="15.75" thickBot="1">
      <c r="A146" s="3">
        <v>144</v>
      </c>
      <c r="B146" s="5" t="s">
        <v>178</v>
      </c>
      <c r="C146" s="3" t="str">
        <f>"03878961"</f>
        <v>03878961</v>
      </c>
      <c r="D146" s="3" t="s">
        <v>147</v>
      </c>
      <c r="E146" s="3">
        <v>0.028</v>
      </c>
      <c r="F146" s="3">
        <v>9</v>
      </c>
      <c r="G146" s="3">
        <v>14</v>
      </c>
      <c r="H146" s="3">
        <v>53</v>
      </c>
      <c r="I146" s="3">
        <v>517</v>
      </c>
      <c r="J146" s="3">
        <v>6</v>
      </c>
      <c r="K146" s="3">
        <v>52</v>
      </c>
      <c r="L146" s="3">
        <v>0.16</v>
      </c>
      <c r="M146" s="3">
        <v>36.93</v>
      </c>
      <c r="N146" s="3" t="s">
        <v>31</v>
      </c>
    </row>
    <row r="147" spans="1:14" ht="15.75" thickBot="1">
      <c r="A147" s="3">
        <v>145</v>
      </c>
      <c r="B147" s="8" t="s">
        <v>179</v>
      </c>
      <c r="C147" s="3" t="str">
        <f>"19090544"</f>
        <v>19090544</v>
      </c>
      <c r="D147" s="3" t="s">
        <v>147</v>
      </c>
      <c r="E147" s="3">
        <v>0.027</v>
      </c>
      <c r="F147" s="3">
        <v>2</v>
      </c>
      <c r="G147" s="3">
        <v>17</v>
      </c>
      <c r="H147" s="3">
        <v>122</v>
      </c>
      <c r="I147" s="3">
        <v>434</v>
      </c>
      <c r="J147" s="3">
        <v>4</v>
      </c>
      <c r="K147" s="3">
        <v>115</v>
      </c>
      <c r="L147" s="3">
        <v>0.01</v>
      </c>
      <c r="M147" s="3">
        <v>25.53</v>
      </c>
      <c r="N147" s="3" t="s">
        <v>112</v>
      </c>
    </row>
    <row r="148" spans="1:14" ht="15.75" thickBot="1">
      <c r="A148" s="3">
        <v>146</v>
      </c>
      <c r="B148" s="5" t="s">
        <v>180</v>
      </c>
      <c r="C148" s="3" t="str">
        <f>"00857289"</f>
        <v>00857289</v>
      </c>
      <c r="D148" s="3" t="s">
        <v>147</v>
      </c>
      <c r="E148" s="3">
        <v>0.027</v>
      </c>
      <c r="F148" s="3">
        <v>7</v>
      </c>
      <c r="G148" s="3">
        <v>3</v>
      </c>
      <c r="H148" s="3">
        <v>44</v>
      </c>
      <c r="I148" s="3">
        <v>15</v>
      </c>
      <c r="J148" s="3">
        <v>4</v>
      </c>
      <c r="K148" s="3">
        <v>44</v>
      </c>
      <c r="L148" s="3">
        <v>0</v>
      </c>
      <c r="M148" s="3">
        <v>5</v>
      </c>
      <c r="N148" s="3" t="s">
        <v>31</v>
      </c>
    </row>
    <row r="149" spans="1:14" ht="15.75" thickBot="1">
      <c r="A149" s="3">
        <v>147</v>
      </c>
      <c r="B149" s="8" t="s">
        <v>181</v>
      </c>
      <c r="C149" s="3" t="str">
        <f>"02506432"</f>
        <v>02506432</v>
      </c>
      <c r="D149" s="3" t="s">
        <v>147</v>
      </c>
      <c r="E149" s="3">
        <v>0.026</v>
      </c>
      <c r="F149" s="3">
        <v>9</v>
      </c>
      <c r="G149" s="3">
        <v>0</v>
      </c>
      <c r="H149" s="3">
        <v>6</v>
      </c>
      <c r="I149" s="3">
        <v>0</v>
      </c>
      <c r="J149" s="3">
        <v>0</v>
      </c>
      <c r="K149" s="3">
        <v>5</v>
      </c>
      <c r="L149" s="3">
        <v>0</v>
      </c>
      <c r="M149" s="3">
        <v>0</v>
      </c>
      <c r="N149" s="3" t="s">
        <v>38</v>
      </c>
    </row>
    <row r="150" spans="1:14" ht="15.75" thickBot="1">
      <c r="A150" s="3">
        <v>148</v>
      </c>
      <c r="B150" s="5" t="s">
        <v>182</v>
      </c>
      <c r="C150" s="3" t="str">
        <f>"00081078"</f>
        <v>00081078</v>
      </c>
      <c r="D150" s="3" t="s">
        <v>147</v>
      </c>
      <c r="E150" s="3">
        <v>0.026</v>
      </c>
      <c r="F150" s="3">
        <v>10</v>
      </c>
      <c r="G150" s="3">
        <v>0</v>
      </c>
      <c r="H150" s="3">
        <v>61</v>
      </c>
      <c r="I150" s="3">
        <v>0</v>
      </c>
      <c r="J150" s="3">
        <v>2</v>
      </c>
      <c r="K150" s="3">
        <v>55</v>
      </c>
      <c r="L150" s="3">
        <v>0.03</v>
      </c>
      <c r="M150" s="3">
        <v>0</v>
      </c>
      <c r="N150" s="3" t="s">
        <v>12</v>
      </c>
    </row>
    <row r="151" spans="1:14" ht="15.75" thickBot="1">
      <c r="A151" s="3">
        <v>149</v>
      </c>
      <c r="B151" s="8" t="s">
        <v>183</v>
      </c>
      <c r="C151" s="3" t="str">
        <f>"05372003"</f>
        <v>05372003</v>
      </c>
      <c r="D151" s="3" t="s">
        <v>147</v>
      </c>
      <c r="E151" s="3">
        <v>0.026</v>
      </c>
      <c r="F151" s="3">
        <v>1</v>
      </c>
      <c r="G151" s="3">
        <v>25</v>
      </c>
      <c r="H151" s="3">
        <v>109</v>
      </c>
      <c r="I151" s="3">
        <v>645</v>
      </c>
      <c r="J151" s="3">
        <v>4</v>
      </c>
      <c r="K151" s="3">
        <v>109</v>
      </c>
      <c r="L151" s="3">
        <v>0.04</v>
      </c>
      <c r="M151" s="3">
        <v>25.8</v>
      </c>
      <c r="N151" s="3" t="s">
        <v>184</v>
      </c>
    </row>
    <row r="152" spans="1:14" ht="15.75" thickBot="1">
      <c r="A152" s="3">
        <v>150</v>
      </c>
      <c r="B152" s="5" t="s">
        <v>185</v>
      </c>
      <c r="C152" s="3" t="str">
        <f>"02125919"</f>
        <v>02125919</v>
      </c>
      <c r="D152" s="3" t="s">
        <v>147</v>
      </c>
      <c r="E152" s="3">
        <v>0.026</v>
      </c>
      <c r="F152" s="3">
        <v>1</v>
      </c>
      <c r="G152" s="3">
        <v>20</v>
      </c>
      <c r="H152" s="3">
        <v>33</v>
      </c>
      <c r="I152" s="4">
        <v>1015</v>
      </c>
      <c r="J152" s="3">
        <v>2</v>
      </c>
      <c r="K152" s="3">
        <v>33</v>
      </c>
      <c r="L152" s="3">
        <v>0.04</v>
      </c>
      <c r="M152" s="3">
        <v>50.75</v>
      </c>
      <c r="N152" s="3" t="s">
        <v>112</v>
      </c>
    </row>
    <row r="153" spans="1:14" ht="15.75" thickBot="1">
      <c r="A153" s="3">
        <v>151</v>
      </c>
      <c r="B153" s="8" t="s">
        <v>186</v>
      </c>
      <c r="C153" s="3" t="str">
        <f>"00215104"</f>
        <v>00215104</v>
      </c>
      <c r="D153" s="3" t="s">
        <v>147</v>
      </c>
      <c r="E153" s="3">
        <v>0.026</v>
      </c>
      <c r="F153" s="3">
        <v>10</v>
      </c>
      <c r="G153" s="3">
        <v>0</v>
      </c>
      <c r="H153" s="3">
        <v>46</v>
      </c>
      <c r="I153" s="3">
        <v>0</v>
      </c>
      <c r="J153" s="3">
        <v>1</v>
      </c>
      <c r="K153" s="3">
        <v>46</v>
      </c>
      <c r="L153" s="3">
        <v>0.03</v>
      </c>
      <c r="M153" s="3">
        <v>0</v>
      </c>
      <c r="N153" s="3" t="s">
        <v>31</v>
      </c>
    </row>
    <row r="154" spans="1:14" ht="30.75" thickBot="1">
      <c r="A154" s="3">
        <v>152</v>
      </c>
      <c r="B154" s="5" t="s">
        <v>187</v>
      </c>
      <c r="C154" s="3" t="str">
        <f>"09732667"</f>
        <v>09732667</v>
      </c>
      <c r="D154" s="3" t="s">
        <v>147</v>
      </c>
      <c r="E154" s="3">
        <v>0.026</v>
      </c>
      <c r="F154" s="3">
        <v>2</v>
      </c>
      <c r="G154" s="3">
        <v>0</v>
      </c>
      <c r="H154" s="3">
        <v>12</v>
      </c>
      <c r="I154" s="3">
        <v>0</v>
      </c>
      <c r="J154" s="3">
        <v>0</v>
      </c>
      <c r="K154" s="3">
        <v>12</v>
      </c>
      <c r="L154" s="3">
        <v>0</v>
      </c>
      <c r="M154" s="3">
        <v>0</v>
      </c>
      <c r="N154" s="3" t="s">
        <v>184</v>
      </c>
    </row>
    <row r="155" spans="1:14" ht="15.75" thickBot="1">
      <c r="A155" s="3">
        <v>153</v>
      </c>
      <c r="B155" s="8" t="s">
        <v>188</v>
      </c>
      <c r="C155" s="3" t="str">
        <f>"07987269"</f>
        <v>07987269</v>
      </c>
      <c r="D155" s="3" t="s">
        <v>147</v>
      </c>
      <c r="E155" s="3">
        <v>0.026</v>
      </c>
      <c r="F155" s="3">
        <v>2</v>
      </c>
      <c r="G155" s="3">
        <v>0</v>
      </c>
      <c r="H155" s="3">
        <v>195</v>
      </c>
      <c r="I155" s="3">
        <v>0</v>
      </c>
      <c r="J155" s="3">
        <v>3</v>
      </c>
      <c r="K155" s="3">
        <v>193</v>
      </c>
      <c r="L155" s="3">
        <v>0</v>
      </c>
      <c r="M155" s="3">
        <v>0</v>
      </c>
      <c r="N155" s="3" t="s">
        <v>189</v>
      </c>
    </row>
    <row r="156" spans="1:14" ht="15.75" thickBot="1">
      <c r="A156" s="3">
        <v>154</v>
      </c>
      <c r="B156" s="5" t="s">
        <v>190</v>
      </c>
      <c r="C156" s="3" t="str">
        <f>"1598141X"</f>
        <v>1598141X</v>
      </c>
      <c r="D156" s="3" t="s">
        <v>147</v>
      </c>
      <c r="E156" s="3">
        <v>0.026</v>
      </c>
      <c r="F156" s="3">
        <v>7</v>
      </c>
      <c r="G156" s="3">
        <v>8</v>
      </c>
      <c r="H156" s="3">
        <v>130</v>
      </c>
      <c r="I156" s="3">
        <v>231</v>
      </c>
      <c r="J156" s="3">
        <v>2</v>
      </c>
      <c r="K156" s="3">
        <v>123</v>
      </c>
      <c r="L156" s="3">
        <v>0</v>
      </c>
      <c r="M156" s="3">
        <v>28.88</v>
      </c>
      <c r="N156" s="3" t="s">
        <v>191</v>
      </c>
    </row>
    <row r="157" spans="1:14" ht="15.75" thickBot="1">
      <c r="A157" s="3">
        <v>155</v>
      </c>
      <c r="B157" s="8" t="s">
        <v>192</v>
      </c>
      <c r="C157" s="3" t="str">
        <f>"15396088"</f>
        <v>15396088</v>
      </c>
      <c r="D157" s="3" t="s">
        <v>147</v>
      </c>
      <c r="E157" s="3">
        <v>0.025</v>
      </c>
      <c r="F157" s="3">
        <v>1</v>
      </c>
      <c r="G157" s="3">
        <v>0</v>
      </c>
      <c r="H157" s="3">
        <v>46</v>
      </c>
      <c r="I157" s="3">
        <v>0</v>
      </c>
      <c r="J157" s="3">
        <v>0</v>
      </c>
      <c r="K157" s="3">
        <v>32</v>
      </c>
      <c r="L157" s="3">
        <v>0</v>
      </c>
      <c r="M157" s="3">
        <v>0</v>
      </c>
      <c r="N157" s="3" t="s">
        <v>12</v>
      </c>
    </row>
    <row r="158" spans="1:14" ht="15.75" thickBot="1">
      <c r="A158" s="3">
        <v>156</v>
      </c>
      <c r="B158" s="5" t="s">
        <v>193</v>
      </c>
      <c r="C158" s="3" t="str">
        <f>"10154442"</f>
        <v>10154442</v>
      </c>
      <c r="D158" s="3" t="s">
        <v>147</v>
      </c>
      <c r="E158" s="3">
        <v>0.025</v>
      </c>
      <c r="F158" s="3">
        <v>7</v>
      </c>
      <c r="G158" s="3">
        <v>0</v>
      </c>
      <c r="H158" s="3">
        <v>73</v>
      </c>
      <c r="I158" s="3">
        <v>0</v>
      </c>
      <c r="J158" s="3">
        <v>0</v>
      </c>
      <c r="K158" s="3">
        <v>68</v>
      </c>
      <c r="L158" s="3">
        <v>0</v>
      </c>
      <c r="M158" s="3">
        <v>0</v>
      </c>
      <c r="N158" s="3" t="s">
        <v>194</v>
      </c>
    </row>
    <row r="159" spans="1:14" ht="30.75" thickBot="1">
      <c r="A159" s="3">
        <v>157</v>
      </c>
      <c r="B159" s="8" t="s">
        <v>195</v>
      </c>
      <c r="C159" s="3" t="str">
        <f>"18649629"</f>
        <v>18649629</v>
      </c>
      <c r="D159" s="3" t="s">
        <v>147</v>
      </c>
      <c r="E159" s="3">
        <v>0</v>
      </c>
      <c r="F159" s="3">
        <v>0</v>
      </c>
      <c r="G159" s="3">
        <v>0</v>
      </c>
      <c r="H159" s="3">
        <v>8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 t="s">
        <v>18</v>
      </c>
    </row>
    <row r="161" spans="1:6" ht="15">
      <c r="A161" s="1" t="s">
        <v>197</v>
      </c>
      <c r="F161" s="9"/>
    </row>
    <row r="162" spans="1:6" ht="15">
      <c r="A162" s="1" t="s">
        <v>198</v>
      </c>
      <c r="F162" s="9"/>
    </row>
    <row r="163" ht="15">
      <c r="F163" s="9"/>
    </row>
    <row r="164" spans="1:6" ht="15">
      <c r="A164" s="1" t="s">
        <v>196</v>
      </c>
      <c r="F164" s="9"/>
    </row>
  </sheetData>
  <sheetProtection/>
  <mergeCells count="1">
    <mergeCell ref="D2:E2"/>
  </mergeCells>
  <hyperlinks>
    <hyperlink ref="B3" r:id="rId1" tooltip="view journal details" display="http://www.scimagojr.com/journalsearch.php?q=130177&amp;tip=sid&amp;clean=0"/>
    <hyperlink ref="B4" r:id="rId2" tooltip="view journal details" display="http://www.scimagojr.com/journalsearch.php?q=21928&amp;tip=sid&amp;clean=0"/>
    <hyperlink ref="B5" r:id="rId3" tooltip="view journal details" display="http://www.scimagojr.com/journalsearch.php?q=24622&amp;tip=sid&amp;clean=0"/>
    <hyperlink ref="B6" r:id="rId4" tooltip="view journal details" display="http://www.scimagojr.com/journalsearch.php?q=29576&amp;tip=sid&amp;clean=0"/>
    <hyperlink ref="B7" r:id="rId5" tooltip="view journal details" display="http://www.scimagojr.com/journalsearch.php?q=20266&amp;tip=sid&amp;clean=0"/>
    <hyperlink ref="B8" r:id="rId6" tooltip="view journal details" display="http://www.scimagojr.com/journalsearch.php?q=16099&amp;tip=sid&amp;clean=0"/>
    <hyperlink ref="B9" r:id="rId7" tooltip="view journal details" display="http://www.scimagojr.com/journalsearch.php?q=24602&amp;tip=sid&amp;clean=0"/>
    <hyperlink ref="B10" r:id="rId8" tooltip="view journal details" display="http://www.scimagojr.com/journalsearch.php?q=6400153152&amp;tip=sid&amp;clean=0"/>
    <hyperlink ref="B11" r:id="rId9" tooltip="view journal details" display="http://www.scimagojr.com/journalsearch.php?q=15066&amp;tip=sid&amp;clean=0"/>
    <hyperlink ref="B12" r:id="rId10" tooltip="view journal details" display="http://www.scimagojr.com/journalsearch.php?q=28428&amp;tip=sid&amp;clean=0"/>
    <hyperlink ref="B13" r:id="rId11" tooltip="view journal details" display="http://www.scimagojr.com/journalsearch.php?q=26830&amp;tip=sid&amp;clean=0"/>
    <hyperlink ref="B14" r:id="rId12" tooltip="view journal details" display="http://www.scimagojr.com/journalsearch.php?q=26825&amp;tip=sid&amp;clean=0"/>
    <hyperlink ref="B15" r:id="rId13" tooltip="view journal details" display="http://www.scimagojr.com/journalsearch.php?q=19620&amp;tip=sid&amp;clean=0"/>
    <hyperlink ref="B16" r:id="rId14" tooltip="view journal details" display="http://www.scimagojr.com/journalsearch.php?q=19723&amp;tip=sid&amp;clean=0"/>
    <hyperlink ref="B17" r:id="rId15" tooltip="view journal details" display="http://www.scimagojr.com/journalsearch.php?q=18021&amp;tip=sid&amp;clean=0"/>
    <hyperlink ref="B18" r:id="rId16" tooltip="view journal details" display="http://www.scimagojr.com/journalsearch.php?q=27182&amp;tip=sid&amp;clean=0"/>
    <hyperlink ref="B19" r:id="rId17" tooltip="view journal details" display="http://www.scimagojr.com/journalsearch.php?q=26831&amp;tip=sid&amp;clean=0"/>
    <hyperlink ref="B20" r:id="rId18" tooltip="view journal details" display="http://www.scimagojr.com/journalsearch.php?q=11700154718&amp;tip=sid&amp;clean=0"/>
    <hyperlink ref="B21" r:id="rId19" tooltip="view journal details" display="http://www.scimagojr.com/journalsearch.php?q=12169&amp;tip=sid&amp;clean=0"/>
    <hyperlink ref="B22" r:id="rId20" tooltip="view journal details" display="http://www.scimagojr.com/journalsearch.php?q=19679&amp;tip=sid&amp;clean=0"/>
    <hyperlink ref="B23" r:id="rId21" tooltip="view journal details" display="http://www.scimagojr.com/journalsearch.php?q=19225&amp;tip=sid&amp;clean=0"/>
    <hyperlink ref="B24" r:id="rId22" tooltip="view journal details" display="http://www.scimagojr.com/journalsearch.php?q=12016&amp;tip=sid&amp;clean=0"/>
    <hyperlink ref="B25" r:id="rId23" tooltip="view journal details" display="http://www.scimagojr.com/journalsearch.php?q=13255&amp;tip=sid&amp;clean=0"/>
    <hyperlink ref="B26" r:id="rId24" tooltip="view journal details" display="http://www.scimagojr.com/journalsearch.php?q=12522&amp;tip=sid&amp;clean=0"/>
    <hyperlink ref="B27" r:id="rId25" tooltip="view journal details" display="http://www.scimagojr.com/journalsearch.php?q=12760&amp;tip=sid&amp;clean=0"/>
    <hyperlink ref="B28" r:id="rId26" tooltip="view journal details" display="http://www.scimagojr.com/journalsearch.php?q=19184&amp;tip=sid&amp;clean=0"/>
    <hyperlink ref="B29" r:id="rId27" tooltip="view journal details" display="http://www.scimagojr.com/journalsearch.php?q=15112&amp;tip=sid&amp;clean=0"/>
    <hyperlink ref="B30" r:id="rId28" tooltip="view journal details" display="http://www.scimagojr.com/journalsearch.php?q=27298&amp;tip=sid&amp;clean=0"/>
    <hyperlink ref="B31" r:id="rId29" tooltip="view journal details" display="http://www.scimagojr.com/journalsearch.php?q=23366&amp;tip=sid&amp;clean=0"/>
    <hyperlink ref="B32" r:id="rId30" tooltip="view journal details" display="http://www.scimagojr.com/journalsearch.php?q=12904&amp;tip=sid&amp;clean=0"/>
    <hyperlink ref="B33" r:id="rId31" tooltip="view journal details" display="http://www.scimagojr.com/journalsearch.php?q=24024&amp;tip=sid&amp;clean=0"/>
    <hyperlink ref="B34" r:id="rId32" tooltip="view journal details" display="http://www.scimagojr.com/journalsearch.php?q=29606&amp;tip=sid&amp;clean=0"/>
    <hyperlink ref="B35" r:id="rId33" tooltip="view journal details" display="http://www.scimagojr.com/journalsearch.php?q=13527&amp;tip=sid&amp;clean=0"/>
    <hyperlink ref="B36" r:id="rId34" tooltip="view journal details" display="http://www.scimagojr.com/journalsearch.php?q=29034&amp;tip=sid&amp;clean=0"/>
    <hyperlink ref="B37" r:id="rId35" tooltip="view journal details" display="http://www.scimagojr.com/journalsearch.php?q=26844&amp;tip=sid&amp;clean=0"/>
    <hyperlink ref="B38" r:id="rId36" tooltip="view journal details" display="http://www.scimagojr.com/journalsearch.php?q=27786&amp;tip=sid&amp;clean=0"/>
    <hyperlink ref="B39" r:id="rId37" tooltip="view journal details" display="http://www.scimagojr.com/journalsearch.php?q=4700152445&amp;tip=sid&amp;clean=0"/>
    <hyperlink ref="B40" r:id="rId38" tooltip="view journal details" display="http://www.scimagojr.com/journalsearch.php?q=12780&amp;tip=sid&amp;clean=0"/>
    <hyperlink ref="B41" r:id="rId39" tooltip="view journal details" display="http://www.scimagojr.com/journalsearch.php?q=79889&amp;tip=sid&amp;clean=0"/>
    <hyperlink ref="B42" r:id="rId40" tooltip="view journal details" display="http://www.scimagojr.com/journalsearch.php?q=12165&amp;tip=sid&amp;clean=0"/>
    <hyperlink ref="B43" r:id="rId41" tooltip="view journal details" display="http://www.scimagojr.com/journalsearch.php?q=26817&amp;tip=sid&amp;clean=0"/>
    <hyperlink ref="B44" r:id="rId42" tooltip="view journal details" display="http://www.scimagojr.com/journalsearch.php?q=22560&amp;tip=sid&amp;clean=0"/>
    <hyperlink ref="B45" r:id="rId43" tooltip="view journal details" display="http://www.scimagojr.com/journalsearch.php?q=18854&amp;tip=sid&amp;clean=0"/>
    <hyperlink ref="B46" r:id="rId44" tooltip="view journal details" display="http://www.scimagojr.com/journalsearch.php?q=24021&amp;tip=sid&amp;clean=0"/>
    <hyperlink ref="B47" r:id="rId45" tooltip="view journal details" display="http://www.scimagojr.com/journalsearch.php?q=29635&amp;tip=sid&amp;clean=0"/>
    <hyperlink ref="B48" r:id="rId46" tooltip="view journal details" display="http://www.scimagojr.com/journalsearch.php?q=29419&amp;tip=sid&amp;clean=0"/>
    <hyperlink ref="B49" r:id="rId47" tooltip="view journal details" display="http://www.scimagojr.com/journalsearch.php?q=12167&amp;tip=sid&amp;clean=0"/>
    <hyperlink ref="B50" r:id="rId48" tooltip="view journal details" display="http://www.scimagojr.com/journalsearch.php?q=18243&amp;tip=sid&amp;clean=0"/>
    <hyperlink ref="B51" r:id="rId49" tooltip="view journal details" display="http://www.scimagojr.com/journalsearch.php?q=12400154704&amp;tip=sid&amp;clean=0"/>
    <hyperlink ref="B52" r:id="rId50" tooltip="view journal details" display="http://www.scimagojr.com/journalsearch.php?q=22663&amp;tip=sid&amp;clean=0"/>
    <hyperlink ref="B53" r:id="rId51" tooltip="view journal details" display="http://www.scimagojr.com/journalsearch.php?q=16516&amp;tip=sid&amp;clean=0"/>
    <hyperlink ref="B54" r:id="rId52" tooltip="view journal details" display="http://www.scimagojr.com/journalsearch.php?q=16728&amp;tip=sid&amp;clean=0"/>
    <hyperlink ref="B55" r:id="rId53" tooltip="view journal details" display="http://www.scimagojr.com/journalsearch.php?q=20249&amp;tip=sid&amp;clean=0"/>
    <hyperlink ref="B56" r:id="rId54" tooltip="view journal details" display="http://www.scimagojr.com/journalsearch.php?q=27851&amp;tip=sid&amp;clean=0"/>
    <hyperlink ref="B57" r:id="rId55" tooltip="view journal details" display="http://www.scimagojr.com/journalsearch.php?q=29411&amp;tip=sid&amp;clean=0"/>
    <hyperlink ref="B58" r:id="rId56" tooltip="view journal details" display="http://www.scimagojr.com/journalsearch.php?q=29517&amp;tip=sid&amp;clean=0"/>
    <hyperlink ref="B59" r:id="rId57" tooltip="view journal details" display="http://www.scimagojr.com/journalsearch.php?q=15168&amp;tip=sid&amp;clean=0"/>
    <hyperlink ref="B60" r:id="rId58" tooltip="view journal details" display="http://www.scimagojr.com/journalsearch.php?q=17182&amp;tip=sid&amp;clean=0"/>
    <hyperlink ref="B61" r:id="rId59" tooltip="view journal details" display="http://www.scimagojr.com/journalsearch.php?q=21930&amp;tip=sid&amp;clean=0"/>
    <hyperlink ref="B62" r:id="rId60" tooltip="view journal details" display="http://www.scimagojr.com/journalsearch.php?q=12781&amp;tip=sid&amp;clean=0"/>
    <hyperlink ref="B63" r:id="rId61" tooltip="view journal details" display="http://www.scimagojr.com/journalsearch.php?q=13937&amp;tip=sid&amp;clean=0"/>
    <hyperlink ref="B64" r:id="rId62" tooltip="view journal details" display="http://www.scimagojr.com/journalsearch.php?q=21449&amp;tip=sid&amp;clean=0"/>
    <hyperlink ref="B65" r:id="rId63" tooltip="view journal details" display="http://www.scimagojr.com/journalsearch.php?q=16730&amp;tip=sid&amp;clean=0"/>
    <hyperlink ref="B66" r:id="rId64" tooltip="view journal details" display="http://www.scimagojr.com/journalsearch.php?q=27846&amp;tip=sid&amp;clean=0"/>
    <hyperlink ref="B67" r:id="rId65" tooltip="view journal details" display="http://www.scimagojr.com/journalsearch.php?q=5400152636&amp;tip=sid&amp;clean=0"/>
    <hyperlink ref="B68" r:id="rId66" tooltip="view journal details" display="http://www.scimagojr.com/journalsearch.php?q=29426&amp;tip=sid&amp;clean=0"/>
    <hyperlink ref="B69" r:id="rId67" tooltip="view journal details" display="http://www.scimagojr.com/journalsearch.php?q=17300&amp;tip=sid&amp;clean=0"/>
    <hyperlink ref="B70" r:id="rId68" tooltip="view journal details" display="http://www.scimagojr.com/journalsearch.php?q=17510&amp;tip=sid&amp;clean=0"/>
    <hyperlink ref="B71" r:id="rId69" tooltip="view journal details" display="http://www.scimagojr.com/journalsearch.php?q=13043&amp;tip=sid&amp;clean=0"/>
    <hyperlink ref="B72" r:id="rId70" tooltip="view journal details" display="http://www.scimagojr.com/journalsearch.php?q=18300156716&amp;tip=sid&amp;clean=0"/>
    <hyperlink ref="B73" r:id="rId71" tooltip="view journal details" display="http://www.scimagojr.com/journalsearch.php?q=24563&amp;tip=sid&amp;clean=0"/>
    <hyperlink ref="B74" r:id="rId72" tooltip="view journal details" display="http://www.scimagojr.com/journalsearch.php?q=22584&amp;tip=sid&amp;clean=0"/>
    <hyperlink ref="B75" r:id="rId73" tooltip="view journal details" display="http://www.scimagojr.com/journalsearch.php?q=22586&amp;tip=sid&amp;clean=0"/>
    <hyperlink ref="B76" r:id="rId74" tooltip="view journal details" display="http://www.scimagojr.com/journalsearch.php?q=12802&amp;tip=sid&amp;clean=0"/>
    <hyperlink ref="B77" r:id="rId75" tooltip="view journal details" display="http://www.scimagojr.com/journalsearch.php?q=17626&amp;tip=sid&amp;clean=0"/>
    <hyperlink ref="B78" r:id="rId76" tooltip="view journal details" display="http://www.scimagojr.com/journalsearch.php?q=24132&amp;tip=sid&amp;clean=0"/>
    <hyperlink ref="B79" r:id="rId77" tooltip="view journal details" display="http://www.scimagojr.com/journalsearch.php?q=29570&amp;tip=sid&amp;clean=0"/>
    <hyperlink ref="B80" r:id="rId78" tooltip="view journal details" display="http://www.scimagojr.com/journalsearch.php?q=100147333&amp;tip=sid&amp;clean=0"/>
    <hyperlink ref="B81" r:id="rId79" tooltip="view journal details" display="http://www.scimagojr.com/journalsearch.php?q=13515&amp;tip=sid&amp;clean=0"/>
    <hyperlink ref="B82" r:id="rId80" tooltip="view journal details" display="http://www.scimagojr.com/journalsearch.php?q=26788&amp;tip=sid&amp;clean=0"/>
    <hyperlink ref="B83" r:id="rId81" tooltip="view journal details" display="http://www.scimagojr.com/journalsearch.php?q=29427&amp;tip=sid&amp;clean=0"/>
    <hyperlink ref="B84" r:id="rId82" tooltip="view journal details" display="http://www.scimagojr.com/journalsearch.php?q=21487&amp;tip=sid&amp;clean=0"/>
    <hyperlink ref="B85" r:id="rId83" tooltip="view journal details" display="http://www.scimagojr.com/journalsearch.php?q=29417&amp;tip=sid&amp;clean=0"/>
    <hyperlink ref="B86" r:id="rId84" tooltip="view journal details" display="http://www.scimagojr.com/journalsearch.php?q=17720&amp;tip=sid&amp;clean=0"/>
    <hyperlink ref="B87" r:id="rId85" tooltip="view journal details" display="http://www.scimagojr.com/journalsearch.php?q=27282&amp;tip=sid&amp;clean=0"/>
    <hyperlink ref="B88" r:id="rId86" tooltip="view journal details" display="http://www.scimagojr.com/journalsearch.php?q=19431&amp;tip=sid&amp;clean=0"/>
    <hyperlink ref="B89" r:id="rId87" tooltip="view journal details" display="http://www.scimagojr.com/journalsearch.php?q=29436&amp;tip=sid&amp;clean=0"/>
    <hyperlink ref="B90" r:id="rId88" tooltip="view journal details" display="http://www.scimagojr.com/journalsearch.php?q=12762&amp;tip=sid&amp;clean=0"/>
    <hyperlink ref="B91" r:id="rId89" tooltip="view journal details" display="http://www.scimagojr.com/journalsearch.php?q=24761&amp;tip=sid&amp;clean=0"/>
    <hyperlink ref="B92" r:id="rId90" tooltip="view journal details" display="http://www.scimagojr.com/journalsearch.php?q=28430&amp;tip=sid&amp;clean=0"/>
    <hyperlink ref="B93" r:id="rId91" tooltip="view journal details" display="http://www.scimagojr.com/journalsearch.php?q=22543&amp;tip=sid&amp;clean=0"/>
    <hyperlink ref="B94" r:id="rId92" tooltip="view journal details" display="http://www.scimagojr.com/journalsearch.php?q=22536&amp;tip=sid&amp;clean=0"/>
    <hyperlink ref="B95" r:id="rId93" tooltip="view journal details" display="http://www.scimagojr.com/journalsearch.php?q=27910&amp;tip=sid&amp;clean=0"/>
    <hyperlink ref="B96" r:id="rId94" tooltip="view journal details" display="http://www.scimagojr.com/journalsearch.php?q=21967&amp;tip=sid&amp;clean=0"/>
    <hyperlink ref="B97" r:id="rId95" tooltip="view journal details" display="http://www.scimagojr.com/journalsearch.php?q=12786&amp;tip=sid&amp;clean=0"/>
    <hyperlink ref="B98" r:id="rId96" tooltip="view journal details" display="http://www.scimagojr.com/journalsearch.php?q=29422&amp;tip=sid&amp;clean=0"/>
    <hyperlink ref="B99" r:id="rId97" tooltip="view journal details" display="http://www.scimagojr.com/journalsearch.php?q=19700184700&amp;tip=sid&amp;clean=0"/>
    <hyperlink ref="B100" r:id="rId98" tooltip="view journal details" display="http://www.scimagojr.com/journalsearch.php?q=29031&amp;tip=sid&amp;clean=0"/>
    <hyperlink ref="B101" r:id="rId99" tooltip="view journal details" display="http://www.scimagojr.com/journalsearch.php?q=12162&amp;tip=sid&amp;clean=0"/>
    <hyperlink ref="B102" r:id="rId100" tooltip="view journal details" display="http://www.scimagojr.com/journalsearch.php?q=28937&amp;tip=sid&amp;clean=0"/>
    <hyperlink ref="B103" r:id="rId101" tooltip="view journal details" display="http://www.scimagojr.com/journalsearch.php?q=17719&amp;tip=sid&amp;clean=0"/>
    <hyperlink ref="B104" r:id="rId102" tooltip="view journal details" display="http://www.scimagojr.com/journalsearch.php?q=4000149003&amp;tip=sid&amp;clean=0"/>
    <hyperlink ref="B105" r:id="rId103" tooltip="view journal details" display="http://www.scimagojr.com/journalsearch.php?q=63779&amp;tip=sid&amp;clean=0"/>
    <hyperlink ref="B106" r:id="rId104" tooltip="view journal details" display="http://www.scimagojr.com/journalsearch.php?q=5200153106&amp;tip=sid&amp;clean=0"/>
    <hyperlink ref="B107" r:id="rId105" tooltip="view journal details" display="http://www.scimagojr.com/journalsearch.php?q=15900154751&amp;tip=sid&amp;clean=0"/>
    <hyperlink ref="B108" r:id="rId106" tooltip="view journal details" display="http://www.scimagojr.com/journalsearch.php?q=26789&amp;tip=sid&amp;clean=0"/>
    <hyperlink ref="B109" r:id="rId107" tooltip="view journal details" display="http://www.scimagojr.com/journalsearch.php?q=29421&amp;tip=sid&amp;clean=0"/>
    <hyperlink ref="B110" r:id="rId108" tooltip="view journal details" display="http://www.scimagojr.com/journalsearch.php?q=40352&amp;tip=sid&amp;clean=0"/>
    <hyperlink ref="B111" r:id="rId109" tooltip="view journal details" display="http://www.scimagojr.com/journalsearch.php?q=80835&amp;tip=sid&amp;clean=0"/>
    <hyperlink ref="B112" r:id="rId110" tooltip="view journal details" display="http://www.scimagojr.com/journalsearch.php?q=23238&amp;tip=sid&amp;clean=0"/>
    <hyperlink ref="B113" r:id="rId111" tooltip="view journal details" display="http://www.scimagojr.com/journalsearch.php?q=29535&amp;tip=sid&amp;clean=0"/>
    <hyperlink ref="B114" r:id="rId112" tooltip="view journal details" display="http://www.scimagojr.com/journalsearch.php?q=5800173388&amp;tip=sid&amp;clean=0"/>
    <hyperlink ref="B115" r:id="rId113" tooltip="view journal details" display="http://www.scimagojr.com/journalsearch.php?q=21502&amp;tip=sid&amp;clean=0"/>
    <hyperlink ref="B116" r:id="rId114" tooltip="view journal details" display="http://www.scimagojr.com/journalsearch.php?q=14520&amp;tip=sid&amp;clean=0"/>
    <hyperlink ref="B117" r:id="rId115" tooltip="view journal details" display="http://www.scimagojr.com/journalsearch.php?q=13565&amp;tip=sid&amp;clean=0"/>
    <hyperlink ref="B118" r:id="rId116" tooltip="view journal details" display="http://www.scimagojr.com/journalsearch.php?q=26775&amp;tip=sid&amp;clean=0"/>
    <hyperlink ref="B119" r:id="rId117" tooltip="view journal details" display="http://www.scimagojr.com/journalsearch.php?q=13868&amp;tip=sid&amp;clean=0"/>
    <hyperlink ref="B120" r:id="rId118" tooltip="view journal details" display="http://www.scimagojr.com/journalsearch.php?q=13509&amp;tip=sid&amp;clean=0"/>
    <hyperlink ref="B121" r:id="rId119" tooltip="view journal details" display="http://www.scimagojr.com/journalsearch.php?q=12400154701&amp;tip=sid&amp;clean=0"/>
    <hyperlink ref="B122" r:id="rId120" tooltip="view journal details" display="http://www.scimagojr.com/journalsearch.php?q=26806&amp;tip=sid&amp;clean=0"/>
    <hyperlink ref="B123" r:id="rId121" tooltip="view journal details" display="http://www.scimagojr.com/journalsearch.php?q=24484&amp;tip=sid&amp;clean=0"/>
    <hyperlink ref="B124" r:id="rId122" tooltip="view journal details" display="http://www.scimagojr.com/journalsearch.php?q=19200157113&amp;tip=sid&amp;clean=0"/>
    <hyperlink ref="B125" r:id="rId123" tooltip="view journal details" display="http://www.scimagojr.com/journalsearch.php?q=19203&amp;tip=sid&amp;clean=0"/>
    <hyperlink ref="B126" r:id="rId124" tooltip="view journal details" display="http://www.scimagojr.com/journalsearch.php?q=17972&amp;tip=sid&amp;clean=0"/>
    <hyperlink ref="B127" r:id="rId125" tooltip="view journal details" display="http://www.scimagojr.com/journalsearch.php?q=13617&amp;tip=sid&amp;clean=0"/>
    <hyperlink ref="B128" r:id="rId126" tooltip="view journal details" display="http://www.scimagojr.com/journalsearch.php?q=4800152405&amp;tip=sid&amp;clean=0"/>
    <hyperlink ref="B129" r:id="rId127" tooltip="view journal details" display="http://www.scimagojr.com/journalsearch.php?q=21402&amp;tip=sid&amp;clean=0"/>
    <hyperlink ref="B130" r:id="rId128" tooltip="view journal details" display="http://www.scimagojr.com/journalsearch.php?q=19700187516&amp;tip=sid&amp;clean=0"/>
    <hyperlink ref="B131" r:id="rId129" tooltip="view journal details" display="http://www.scimagojr.com/journalsearch.php?q=11500153501&amp;tip=sid&amp;clean=0"/>
    <hyperlink ref="B132" r:id="rId130" tooltip="view journal details" display="http://www.scimagojr.com/journalsearch.php?q=75950&amp;tip=sid&amp;clean=0"/>
    <hyperlink ref="B133" r:id="rId131" tooltip="view journal details" display="http://www.scimagojr.com/journalsearch.php?q=144767&amp;tip=sid&amp;clean=0"/>
    <hyperlink ref="B134" r:id="rId132" tooltip="view journal details" display="http://www.scimagojr.com/journalsearch.php?q=19300156808&amp;tip=sid&amp;clean=0"/>
    <hyperlink ref="B135" r:id="rId133" tooltip="view journal details" display="http://www.scimagojr.com/journalsearch.php?q=12295&amp;tip=sid&amp;clean=0"/>
    <hyperlink ref="B136" r:id="rId134" tooltip="view journal details" display="http://www.scimagojr.com/journalsearch.php?q=19300156919&amp;tip=sid&amp;clean=0"/>
    <hyperlink ref="B137" r:id="rId135" tooltip="view journal details" display="http://www.scimagojr.com/journalsearch.php?q=5000154002&amp;tip=sid&amp;clean=0"/>
    <hyperlink ref="B138" r:id="rId136" tooltip="view journal details" display="http://www.scimagojr.com/journalsearch.php?q=22542&amp;tip=sid&amp;clean=0"/>
    <hyperlink ref="B139" r:id="rId137" tooltip="view journal details" display="http://www.scimagojr.com/journalsearch.php?q=17910&amp;tip=sid&amp;clean=0"/>
    <hyperlink ref="B140" r:id="rId138" tooltip="view journal details" display="http://www.scimagojr.com/journalsearch.php?q=13512&amp;tip=sid&amp;clean=0"/>
    <hyperlink ref="B141" r:id="rId139" tooltip="view journal details" display="http://www.scimagojr.com/journalsearch.php?q=4500151534&amp;tip=sid&amp;clean=0"/>
    <hyperlink ref="B142" r:id="rId140" tooltip="view journal details" display="http://www.scimagojr.com/journalsearch.php?q=5300152718&amp;tip=sid&amp;clean=0"/>
    <hyperlink ref="B143" r:id="rId141" tooltip="view journal details" display="http://www.scimagojr.com/journalsearch.php?q=17714&amp;tip=sid&amp;clean=0"/>
    <hyperlink ref="B144" r:id="rId142" tooltip="view journal details" display="http://www.scimagojr.com/journalsearch.php?q=22563&amp;tip=sid&amp;clean=0"/>
    <hyperlink ref="B145" r:id="rId143" tooltip="view journal details" display="http://www.scimagojr.com/journalsearch.php?q=19700176046&amp;tip=sid&amp;clean=0"/>
    <hyperlink ref="B147" r:id="rId144" tooltip="view journal details" display="http://www.scimagojr.com/journalsearch.php?q=19200156966&amp;tip=sid&amp;clean=0"/>
    <hyperlink ref="B148" r:id="rId145" tooltip="view journal details" display="http://www.scimagojr.com/journalsearch.php?q=29821&amp;tip=sid&amp;clean=0"/>
    <hyperlink ref="B149" r:id="rId146" tooltip="view journal details" display="http://www.scimagojr.com/journalsearch.php?q=17678&amp;tip=sid&amp;clean=0"/>
    <hyperlink ref="B150" r:id="rId147" tooltip="view journal details" display="http://www.scimagojr.com/journalsearch.php?q=24764&amp;tip=sid&amp;clean=0"/>
    <hyperlink ref="B151" r:id="rId148" tooltip="view journal details" display="http://www.scimagojr.com/journalsearch.php?q=22019&amp;tip=sid&amp;clean=0"/>
    <hyperlink ref="B152" r:id="rId149" tooltip="view journal details" display="http://www.scimagojr.com/journalsearch.php?q=19400157218&amp;tip=sid&amp;clean=0"/>
    <hyperlink ref="B153" r:id="rId150" tooltip="view journal details" display="http://www.scimagojr.com/journalsearch.php?q=29518&amp;tip=sid&amp;clean=0"/>
    <hyperlink ref="B154" r:id="rId151" tooltip="view journal details" display="http://www.scimagojr.com/journalsearch.php?q=19700174617&amp;tip=sid&amp;clean=0"/>
    <hyperlink ref="B155" r:id="rId152" tooltip="view journal details" display="http://www.scimagojr.com/journalsearch.php?q=8000153137&amp;tip=sid&amp;clean=0"/>
    <hyperlink ref="B156" r:id="rId153" tooltip="view journal details" display="http://www.scimagojr.com/journalsearch.php?q=28334&amp;tip=sid&amp;clean=0"/>
    <hyperlink ref="B157" r:id="rId154" tooltip="view journal details" display="http://www.scimagojr.com/journalsearch.php?q=11700154308&amp;tip=sid&amp;clean=0"/>
    <hyperlink ref="B158" r:id="rId155" tooltip="view journal details" display="http://www.scimagojr.com/journalsearch.php?q=19325&amp;tip=sid&amp;clean=0"/>
    <hyperlink ref="B159" r:id="rId156" tooltip="view journal details" display="http://www.scimagojr.com/journalsearch.php?q=19500156805&amp;tip=sid&amp;clean=0"/>
    <hyperlink ref="B146" r:id="rId157" tooltip="view journal details" display="http://www.scimagojr.com/journalsearch.php?q=13039&amp;tip=sid&amp;clean=0"/>
  </hyperlinks>
  <printOptions/>
  <pageMargins left="0.75" right="0.75" top="1" bottom="1" header="0.5" footer="0.5"/>
  <pageSetup horizontalDpi="1200" verticalDpi="1200" orientation="portrait" paperSize="9" r:id="rId1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SJR : Scientific Journal Rankings</dc:title>
  <dc:subject/>
  <dc:creator/>
  <cp:keywords/>
  <dc:description/>
  <cp:lastModifiedBy>Office Of Computer Services </cp:lastModifiedBy>
  <cp:lastPrinted>2012-02-24T06:33:31Z</cp:lastPrinted>
  <dcterms:created xsi:type="dcterms:W3CDTF">2012-02-24T06:35:29Z</dcterms:created>
  <dcterms:modified xsi:type="dcterms:W3CDTF">2012-03-05T07:54:23Z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