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720" activeTab="0"/>
  </bookViews>
  <sheets>
    <sheet name="excel 2 " sheetId="1" r:id="rId1"/>
  </sheets>
  <definedNames/>
  <calcPr fullCalcOnLoad="1"/>
</workbook>
</file>

<file path=xl/sharedStrings.xml><?xml version="1.0" encoding="utf-8"?>
<sst xmlns="http://schemas.openxmlformats.org/spreadsheetml/2006/main" count="232" uniqueCount="105">
  <si>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</si>
  <si>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</si>
  <si>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</si>
  <si>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</si>
  <si>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</si>
  <si>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</si>
  <si>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</si>
  <si>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</si>
  <si>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</si>
  <si>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</si>
  <si>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Annual Review of Analytical Chemistry</t>
  </si>
  <si>
    <t>Q1</t>
  </si>
  <si>
    <t>United States</t>
  </si>
  <si>
    <t>Analytical Chemistry</t>
  </si>
  <si>
    <t>Analyst, The</t>
  </si>
  <si>
    <t>United Kingdom</t>
  </si>
  <si>
    <t>Biosensors and Bioelectronics</t>
  </si>
  <si>
    <t>Netherlands</t>
  </si>
  <si>
    <t>TrAC - Trends in Analytical Chemistry</t>
  </si>
  <si>
    <t>Electrochemistry Communications</t>
  </si>
  <si>
    <t>Journal of Chromatography A</t>
  </si>
  <si>
    <t>Analytica Chimica Acta</t>
  </si>
  <si>
    <t>Sensors and Actuators, B: Chemical</t>
  </si>
  <si>
    <t>Analytical and Bioanalytical Chemistry</t>
  </si>
  <si>
    <t>Germany</t>
  </si>
  <si>
    <t>Electrochimica Acta</t>
  </si>
  <si>
    <t>Journal of Biomolecular Screening</t>
  </si>
  <si>
    <t>Talanta</t>
  </si>
  <si>
    <t>Rapid Communications in Mass Spectrometry</t>
  </si>
  <si>
    <t>Journal of Chromatography B: Analytical Technologies in the Biomedical and Life Sciences</t>
  </si>
  <si>
    <t>Journal of Separation Science</t>
  </si>
  <si>
    <t>Electroanalysis</t>
  </si>
  <si>
    <t>Critical Reviews in Analytical Chemistry</t>
  </si>
  <si>
    <t>Journal of Electroanalytical Chemistry</t>
  </si>
  <si>
    <t>Q2</t>
  </si>
  <si>
    <t>Switzerland</t>
  </si>
  <si>
    <t>Journal of Pharmaceutical and Biomedical Analysis</t>
  </si>
  <si>
    <t>Journal of Peptide Science</t>
  </si>
  <si>
    <t>Chirality</t>
  </si>
  <si>
    <t>Journal of Analytical Toxicology</t>
  </si>
  <si>
    <t>Spectrochimica Acta, Part B: Atomic Spectroscopy</t>
  </si>
  <si>
    <t>Journal of Fluorescence</t>
  </si>
  <si>
    <t>Vibrational Spectroscopy</t>
  </si>
  <si>
    <t>Mikrochimica Acta</t>
  </si>
  <si>
    <t>Sensors</t>
  </si>
  <si>
    <t>Forensic Science International</t>
  </si>
  <si>
    <t>Drug Testing and Analysis</t>
  </si>
  <si>
    <t>Journal of Analytical and Applied Pyrolysis</t>
  </si>
  <si>
    <t>Microchemical Journal</t>
  </si>
  <si>
    <t>Phytochemical Analysis</t>
  </si>
  <si>
    <t>Chemometrics and Intelligent Laboratory Systems</t>
  </si>
  <si>
    <t>Computational Biology and Chemistry</t>
  </si>
  <si>
    <t>Advances in Chromatography</t>
  </si>
  <si>
    <t>Biomedical Chromatography</t>
  </si>
  <si>
    <t>Q3</t>
  </si>
  <si>
    <t>Analytical Sciences</t>
  </si>
  <si>
    <t>Japan</t>
  </si>
  <si>
    <t>Journal of Chemometrics</t>
  </si>
  <si>
    <t>Current Analytical Chemistry</t>
  </si>
  <si>
    <t>Analytical Methods</t>
  </si>
  <si>
    <t>Chromatographia</t>
  </si>
  <si>
    <t>Journal of Chromatographic Science</t>
  </si>
  <si>
    <t>Journal of Planar Chromatography - Modern TLC</t>
  </si>
  <si>
    <t>Hungary</t>
  </si>
  <si>
    <t>LC-GC North America</t>
  </si>
  <si>
    <t>International Journal of Environmental Analytical Chemistry</t>
  </si>
  <si>
    <t>Journal of Liquid Chromatography and Related Technologies</t>
  </si>
  <si>
    <t>Journal of Radioanalytical and Nuclear Chemistry</t>
  </si>
  <si>
    <t>Journal of Labelled Compounds and Radiopharmaceuticals</t>
  </si>
  <si>
    <t>Analytical Letters</t>
  </si>
  <si>
    <t>Analytical Chemistry Insights</t>
  </si>
  <si>
    <t>New Zealand</t>
  </si>
  <si>
    <t>Reviews in Analytical Chemistry</t>
  </si>
  <si>
    <t>Israel</t>
  </si>
  <si>
    <t>Acta Chromatographica</t>
  </si>
  <si>
    <t>Poland</t>
  </si>
  <si>
    <t>Accreditation and Quality Assurance</t>
  </si>
  <si>
    <t>Fenxi Huaxue</t>
  </si>
  <si>
    <t>Q4</t>
  </si>
  <si>
    <t>China</t>
  </si>
  <si>
    <t>Journal of Analytical Chemistry</t>
  </si>
  <si>
    <t>Russian Federation</t>
  </si>
  <si>
    <t>Chemia Analityczna</t>
  </si>
  <si>
    <t>Chinese Journal of Chromatography</t>
  </si>
  <si>
    <t>Bunseki Kagaku</t>
  </si>
  <si>
    <t>Canadian Journal of Analytical Sciences and Spectroscopy</t>
  </si>
  <si>
    <t>Canada</t>
  </si>
  <si>
    <t>Instrumentation Science and Technology</t>
  </si>
  <si>
    <t>LC-GC Europe</t>
  </si>
  <si>
    <t>Communications in Soil Sccience and Plant Analysis</t>
  </si>
  <si>
    <t>Comprehensive Analytical Chemistry</t>
  </si>
  <si>
    <t>Journal of Automated Methods and Management in Chemistry</t>
  </si>
  <si>
    <t>Journal of Essential Oil-Bearing Plants</t>
  </si>
  <si>
    <t>India</t>
  </si>
  <si>
    <t>Reviews in Inorganic Chemistry</t>
  </si>
  <si>
    <t>Revue Francophone des Laboratoires</t>
  </si>
  <si>
    <t>Pharmaceutical Reviews</t>
  </si>
  <si>
    <t>Techniques and Instrumentation in Analytical Chemistry</t>
  </si>
  <si>
    <t>X-ray Structure Analysis Online</t>
  </si>
  <si>
    <t>Analytical Sciences: X-ray Structure Analysis Online</t>
  </si>
  <si>
    <t>Retrieved from: http://www.scimagojr.com.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</si>
  <si>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</si>
  <si>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</si>
  <si>
    <t>SJR*</t>
  </si>
  <si>
    <t>H index**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</si>
</sst>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 vertical="top" wrapText="1"/>
    </xf>
    <xf numFmtId="0" fontId="29" fillId="34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9400156815&amp;tip=sid&amp;clean=0" TargetMode="External" /><Relationship Id="rId2" Type="http://schemas.openxmlformats.org/officeDocument/2006/relationships/hyperlink" Target="http://www.scimagojr.com/journalsearch.php?q=23915&amp;tip=sid&amp;clean=0" TargetMode="External" /><Relationship Id="rId3" Type="http://schemas.openxmlformats.org/officeDocument/2006/relationships/hyperlink" Target="http://www.scimagojr.com/journalsearch.php?q=23909&amp;tip=sid&amp;clean=0" TargetMode="External" /><Relationship Id="rId4" Type="http://schemas.openxmlformats.org/officeDocument/2006/relationships/hyperlink" Target="http://www.scimagojr.com/journalsearch.php?q=15437&amp;tip=sid&amp;clean=0" TargetMode="External" /><Relationship Id="rId5" Type="http://schemas.openxmlformats.org/officeDocument/2006/relationships/hyperlink" Target="http://www.scimagojr.com/journalsearch.php?q=30867&amp;tip=sid&amp;clean=0" TargetMode="External" /><Relationship Id="rId6" Type="http://schemas.openxmlformats.org/officeDocument/2006/relationships/hyperlink" Target="http://www.scimagojr.com/journalsearch.php?q=25180&amp;tip=sid&amp;clean=0" TargetMode="External" /><Relationship Id="rId7" Type="http://schemas.openxmlformats.org/officeDocument/2006/relationships/hyperlink" Target="http://www.scimagojr.com/journalsearch.php?q=130000&amp;tip=sid&amp;clean=0" TargetMode="External" /><Relationship Id="rId8" Type="http://schemas.openxmlformats.org/officeDocument/2006/relationships/hyperlink" Target="http://www.scimagojr.com/journalsearch.php?q=23911&amp;tip=sid&amp;clean=0" TargetMode="External" /><Relationship Id="rId9" Type="http://schemas.openxmlformats.org/officeDocument/2006/relationships/hyperlink" Target="http://www.scimagojr.com/journalsearch.php?q=25236&amp;tip=sid&amp;clean=0" TargetMode="External" /><Relationship Id="rId10" Type="http://schemas.openxmlformats.org/officeDocument/2006/relationships/hyperlink" Target="http://www.scimagojr.com/journalsearch.php?q=23913&amp;tip=sid&amp;clean=0" TargetMode="External" /><Relationship Id="rId11" Type="http://schemas.openxmlformats.org/officeDocument/2006/relationships/hyperlink" Target="http://www.scimagojr.com/journalsearch.php?q=25181&amp;tip=sid&amp;clean=0" TargetMode="External" /><Relationship Id="rId12" Type="http://schemas.openxmlformats.org/officeDocument/2006/relationships/hyperlink" Target="http://www.scimagojr.com/journalsearch.php?q=17595&amp;tip=sid&amp;clean=0" TargetMode="External" /><Relationship Id="rId13" Type="http://schemas.openxmlformats.org/officeDocument/2006/relationships/hyperlink" Target="http://www.scimagojr.com/journalsearch.php?q=24555&amp;tip=sid&amp;clean=0" TargetMode="External" /><Relationship Id="rId14" Type="http://schemas.openxmlformats.org/officeDocument/2006/relationships/hyperlink" Target="http://www.scimagojr.com/journalsearch.php?q=24088&amp;tip=sid&amp;clean=0" TargetMode="External" /><Relationship Id="rId15" Type="http://schemas.openxmlformats.org/officeDocument/2006/relationships/hyperlink" Target="http://www.scimagojr.com/journalsearch.php?q=24172&amp;tip=sid&amp;clean=0" TargetMode="External" /><Relationship Id="rId16" Type="http://schemas.openxmlformats.org/officeDocument/2006/relationships/hyperlink" Target="http://www.scimagojr.com/journalsearch.php?q=24063&amp;tip=sid&amp;clean=0" TargetMode="External" /><Relationship Id="rId17" Type="http://schemas.openxmlformats.org/officeDocument/2006/relationships/hyperlink" Target="http://www.scimagojr.com/journalsearch.php?q=23979&amp;tip=sid&amp;clean=0" TargetMode="External" /><Relationship Id="rId18" Type="http://schemas.openxmlformats.org/officeDocument/2006/relationships/hyperlink" Target="http://www.scimagojr.com/journalsearch.php?q=23973&amp;tip=sid&amp;clean=0" TargetMode="External" /><Relationship Id="rId19" Type="http://schemas.openxmlformats.org/officeDocument/2006/relationships/hyperlink" Target="http://www.scimagojr.com/journalsearch.php?q=19600163500&amp;tip=sid&amp;clean=0" TargetMode="External" /><Relationship Id="rId20" Type="http://schemas.openxmlformats.org/officeDocument/2006/relationships/hyperlink" Target="http://www.scimagojr.com/journalsearch.php?q=23061&amp;tip=sid&amp;clean=0" TargetMode="External" /><Relationship Id="rId21" Type="http://schemas.openxmlformats.org/officeDocument/2006/relationships/hyperlink" Target="http://www.scimagojr.com/journalsearch.php?q=25898&amp;tip=sid&amp;clean=0" TargetMode="External" /><Relationship Id="rId22" Type="http://schemas.openxmlformats.org/officeDocument/2006/relationships/hyperlink" Target="http://www.scimagojr.com/journalsearch.php?q=16948&amp;tip=sid&amp;clean=0" TargetMode="External" /><Relationship Id="rId23" Type="http://schemas.openxmlformats.org/officeDocument/2006/relationships/hyperlink" Target="http://www.scimagojr.com/journalsearch.php?q=25125&amp;tip=sid&amp;clean=0" TargetMode="External" /><Relationship Id="rId24" Type="http://schemas.openxmlformats.org/officeDocument/2006/relationships/hyperlink" Target="http://www.scimagojr.com/journalsearch.php?q=24532&amp;tip=sid&amp;clean=0" TargetMode="External" /><Relationship Id="rId25" Type="http://schemas.openxmlformats.org/officeDocument/2006/relationships/hyperlink" Target="http://www.scimagojr.com/journalsearch.php?q=25282&amp;tip=sid&amp;clean=0" TargetMode="External" /><Relationship Id="rId26" Type="http://schemas.openxmlformats.org/officeDocument/2006/relationships/hyperlink" Target="http://www.scimagojr.com/journalsearch.php?q=21999&amp;tip=sid&amp;clean=0" TargetMode="External" /><Relationship Id="rId27" Type="http://schemas.openxmlformats.org/officeDocument/2006/relationships/hyperlink" Target="http://www.scimagojr.com/journalsearch.php?q=24072&amp;tip=sid&amp;clean=0" TargetMode="External" /><Relationship Id="rId28" Type="http://schemas.openxmlformats.org/officeDocument/2006/relationships/hyperlink" Target="http://www.scimagojr.com/journalsearch.php?q=130124&amp;tip=sid&amp;clean=0" TargetMode="External" /><Relationship Id="rId29" Type="http://schemas.openxmlformats.org/officeDocument/2006/relationships/hyperlink" Target="http://www.scimagojr.com/journalsearch.php?q=27743&amp;tip=sid&amp;clean=0" TargetMode="External" /><Relationship Id="rId30" Type="http://schemas.openxmlformats.org/officeDocument/2006/relationships/hyperlink" Target="http://www.scimagojr.com/journalsearch.php?q=19700174958&amp;tip=sid&amp;clean=0" TargetMode="External" /><Relationship Id="rId31" Type="http://schemas.openxmlformats.org/officeDocument/2006/relationships/hyperlink" Target="http://www.scimagojr.com/journalsearch.php?q=24154&amp;tip=sid&amp;clean=0" TargetMode="External" /><Relationship Id="rId32" Type="http://schemas.openxmlformats.org/officeDocument/2006/relationships/hyperlink" Target="http://www.scimagojr.com/journalsearch.php?q=20922&amp;tip=sid&amp;clean=0" TargetMode="External" /><Relationship Id="rId33" Type="http://schemas.openxmlformats.org/officeDocument/2006/relationships/hyperlink" Target="http://www.scimagojr.com/journalsearch.php?q=16533&amp;tip=sid&amp;clean=0" TargetMode="External" /><Relationship Id="rId34" Type="http://schemas.openxmlformats.org/officeDocument/2006/relationships/hyperlink" Target="http://www.scimagojr.com/journalsearch.php?q=24595&amp;tip=sid&amp;clean=0" TargetMode="External" /><Relationship Id="rId35" Type="http://schemas.openxmlformats.org/officeDocument/2006/relationships/hyperlink" Target="http://www.scimagojr.com/journalsearch.php?q=24599&amp;tip=sid&amp;clean=0" TargetMode="External" /><Relationship Id="rId36" Type="http://schemas.openxmlformats.org/officeDocument/2006/relationships/hyperlink" Target="http://www.scimagojr.com/journalsearch.php?q=23420&amp;tip=sid&amp;clean=0" TargetMode="External" /><Relationship Id="rId37" Type="http://schemas.openxmlformats.org/officeDocument/2006/relationships/hyperlink" Target="http://www.scimagojr.com/journalsearch.php?q=23942&amp;tip=sid&amp;clean=0" TargetMode="External" /><Relationship Id="rId38" Type="http://schemas.openxmlformats.org/officeDocument/2006/relationships/hyperlink" Target="http://www.scimagojr.com/journalsearch.php?q=22683&amp;tip=sid&amp;clean=0" TargetMode="External" /><Relationship Id="rId39" Type="http://schemas.openxmlformats.org/officeDocument/2006/relationships/hyperlink" Target="http://www.scimagojr.com/journalsearch.php?q=24022&amp;tip=sid&amp;clean=0" TargetMode="External" /><Relationship Id="rId40" Type="http://schemas.openxmlformats.org/officeDocument/2006/relationships/hyperlink" Target="http://www.scimagojr.com/journalsearch.php?q=4000151702&amp;tip=sid&amp;clean=0" TargetMode="External" /><Relationship Id="rId41" Type="http://schemas.openxmlformats.org/officeDocument/2006/relationships/hyperlink" Target="http://www.scimagojr.com/journalsearch.php?q=19700175229&amp;tip=sid&amp;clean=0" TargetMode="External" /><Relationship Id="rId42" Type="http://schemas.openxmlformats.org/officeDocument/2006/relationships/hyperlink" Target="http://www.scimagojr.com/journalsearch.php?q=23963&amp;tip=sid&amp;clean=0" TargetMode="External" /><Relationship Id="rId43" Type="http://schemas.openxmlformats.org/officeDocument/2006/relationships/hyperlink" Target="http://www.scimagojr.com/journalsearch.php?q=24023&amp;tip=sid&amp;clean=0" TargetMode="External" /><Relationship Id="rId44" Type="http://schemas.openxmlformats.org/officeDocument/2006/relationships/hyperlink" Target="http://www.scimagojr.com/journalsearch.php?q=24059&amp;tip=sid&amp;clean=0" TargetMode="External" /><Relationship Id="rId45" Type="http://schemas.openxmlformats.org/officeDocument/2006/relationships/hyperlink" Target="http://www.scimagojr.com/journalsearch.php?q=24066&amp;tip=sid&amp;clean=0" TargetMode="External" /><Relationship Id="rId46" Type="http://schemas.openxmlformats.org/officeDocument/2006/relationships/hyperlink" Target="http://www.scimagojr.com/journalsearch.php?q=24012&amp;tip=sid&amp;clean=0" TargetMode="External" /><Relationship Id="rId47" Type="http://schemas.openxmlformats.org/officeDocument/2006/relationships/hyperlink" Target="http://www.scimagojr.com/journalsearch.php?q=24640&amp;tip=sid&amp;clean=0" TargetMode="External" /><Relationship Id="rId48" Type="http://schemas.openxmlformats.org/officeDocument/2006/relationships/hyperlink" Target="http://www.scimagojr.com/journalsearch.php?q=24060&amp;tip=sid&amp;clean=0" TargetMode="External" /><Relationship Id="rId49" Type="http://schemas.openxmlformats.org/officeDocument/2006/relationships/hyperlink" Target="http://www.scimagojr.com/journalsearch.php?q=24043&amp;tip=sid&amp;clean=0" TargetMode="External" /><Relationship Id="rId50" Type="http://schemas.openxmlformats.org/officeDocument/2006/relationships/hyperlink" Target="http://www.scimagojr.com/journalsearch.php?q=23932&amp;tip=sid&amp;clean=0" TargetMode="External" /><Relationship Id="rId51" Type="http://schemas.openxmlformats.org/officeDocument/2006/relationships/hyperlink" Target="http://www.scimagojr.com/journalsearch.php?q=10600153358&amp;tip=sid&amp;clean=0" TargetMode="External" /><Relationship Id="rId52" Type="http://schemas.openxmlformats.org/officeDocument/2006/relationships/hyperlink" Target="http://www.scimagojr.com/journalsearch.php?q=84944&amp;tip=sid&amp;clean=0" TargetMode="External" /><Relationship Id="rId53" Type="http://schemas.openxmlformats.org/officeDocument/2006/relationships/hyperlink" Target="http://www.scimagojr.com/journalsearch.php?q=22659&amp;tip=sid&amp;clean=0" TargetMode="External" /><Relationship Id="rId54" Type="http://schemas.openxmlformats.org/officeDocument/2006/relationships/hyperlink" Target="http://www.scimagojr.com/journalsearch.php?q=23415&amp;tip=sid&amp;clean=0" TargetMode="External" /><Relationship Id="rId55" Type="http://schemas.openxmlformats.org/officeDocument/2006/relationships/hyperlink" Target="http://www.scimagojr.com/journalsearch.php?q=23994&amp;tip=sid&amp;clean=0" TargetMode="External" /><Relationship Id="rId56" Type="http://schemas.openxmlformats.org/officeDocument/2006/relationships/hyperlink" Target="http://www.scimagojr.com/journalsearch.php?q=24018&amp;tip=sid&amp;clean=0" TargetMode="External" /><Relationship Id="rId57" Type="http://schemas.openxmlformats.org/officeDocument/2006/relationships/hyperlink" Target="http://www.scimagojr.com/journalsearch.php?q=23955&amp;tip=sid&amp;clean=0" TargetMode="External" /><Relationship Id="rId58" Type="http://schemas.openxmlformats.org/officeDocument/2006/relationships/hyperlink" Target="http://www.scimagojr.com/journalsearch.php?q=12894&amp;tip=sid&amp;clean=0" TargetMode="External" /><Relationship Id="rId59" Type="http://schemas.openxmlformats.org/officeDocument/2006/relationships/hyperlink" Target="http://www.scimagojr.com/journalsearch.php?q=23944&amp;tip=sid&amp;clean=0" TargetMode="External" /><Relationship Id="rId60" Type="http://schemas.openxmlformats.org/officeDocument/2006/relationships/hyperlink" Target="http://www.scimagojr.com/journalsearch.php?q=29619&amp;tip=sid&amp;clean=0" TargetMode="External" /><Relationship Id="rId61" Type="http://schemas.openxmlformats.org/officeDocument/2006/relationships/hyperlink" Target="http://www.scimagojr.com/journalsearch.php?q=23999&amp;tip=sid&amp;clean=0" TargetMode="External" /><Relationship Id="rId62" Type="http://schemas.openxmlformats.org/officeDocument/2006/relationships/hyperlink" Target="http://www.scimagojr.com/journalsearch.php?q=24065&amp;tip=sid&amp;clean=0" TargetMode="External" /><Relationship Id="rId63" Type="http://schemas.openxmlformats.org/officeDocument/2006/relationships/hyperlink" Target="http://www.scimagojr.com/journalsearch.php?q=31671&amp;tip=sid&amp;clean=0" TargetMode="External" /><Relationship Id="rId64" Type="http://schemas.openxmlformats.org/officeDocument/2006/relationships/hyperlink" Target="http://www.scimagojr.com/journalsearch.php?q=17700155009&amp;tip=sid&amp;clean=0" TargetMode="External" /><Relationship Id="rId65" Type="http://schemas.openxmlformats.org/officeDocument/2006/relationships/hyperlink" Target="http://www.scimagojr.com/journalsearch.php?q=24020&amp;tip=sid&amp;clean=0" TargetMode="External" /><Relationship Id="rId66" Type="http://schemas.openxmlformats.org/officeDocument/2006/relationships/hyperlink" Target="http://www.scimagojr.com/journalsearch.php?q=5300152528&amp;tip=sid&amp;clean=0" TargetMode="External" /><Relationship Id="rId67" Type="http://schemas.openxmlformats.org/officeDocument/2006/relationships/hyperlink" Target="http://www.scimagojr.com/journalsearch.php?q=25308&amp;tip=sid&amp;clean=0" TargetMode="External" /><Relationship Id="rId68" Type="http://schemas.openxmlformats.org/officeDocument/2006/relationships/hyperlink" Target="http://www.scimagojr.com/journalsearch.php?q=100147021&amp;tip=sid&amp;clean=0" TargetMode="External" /><Relationship Id="rId69" Type="http://schemas.openxmlformats.org/officeDocument/2006/relationships/hyperlink" Target="http://www.scimagojr.com/journalsearch.php?q=19700175002&amp;tip=sid&amp;clean=0" TargetMode="External" /><Relationship Id="rId70" Type="http://schemas.openxmlformats.org/officeDocument/2006/relationships/hyperlink" Target="http://www.scimagojr.com/journalsearch.php?q=12000154531&amp;tip=sid&amp;clean=0" TargetMode="External" /><Relationship Id="rId71" Type="http://schemas.openxmlformats.org/officeDocument/2006/relationships/hyperlink" Target="http://www.scimagojr.com/journalsearch.php?q=19500157811&amp;tip=sid&amp;clean=0" TargetMode="External" /><Relationship Id="rId72" Type="http://schemas.openxmlformats.org/officeDocument/2006/relationships/hyperlink" Target="http://www.scimagojr.com/journalsearch.php?q=19400158567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47.421875" style="1" customWidth="1"/>
    <col min="3" max="3" width="12.00390625" style="1" customWidth="1"/>
    <col min="4" max="4" width="3.421875" style="1" customWidth="1"/>
    <col min="5" max="5" width="6.00390625" style="1" customWidth="1"/>
    <col min="6" max="6" width="10.140625" style="1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ht="23.25">
      <c r="B1" s="2" t="s">
        <v>13</v>
      </c>
    </row>
    <row r="2" spans="1:14" ht="15" customHeight="1" thickBot="1">
      <c r="A2" s="3"/>
      <c r="B2" s="3" t="s">
        <v>0</v>
      </c>
      <c r="C2" s="3" t="s">
        <v>1</v>
      </c>
      <c r="D2" s="4" t="s">
        <v>103</v>
      </c>
      <c r="E2" s="4"/>
      <c r="F2" s="3" t="s">
        <v>104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</row>
    <row r="3" spans="1:14" ht="15.75" thickBot="1">
      <c r="A3" s="5">
        <v>1</v>
      </c>
      <c r="B3" s="6" t="s">
        <v>10</v>
      </c>
      <c r="C3" s="5" t="str">
        <f>"19361335"</f>
        <v>19361335</v>
      </c>
      <c r="D3" s="5" t="s">
        <v>11</v>
      </c>
      <c r="E3" s="5">
        <v>2.596</v>
      </c>
      <c r="F3" s="5">
        <v>20</v>
      </c>
      <c r="G3" s="5">
        <v>20</v>
      </c>
      <c r="H3" s="5">
        <v>73</v>
      </c>
      <c r="I3" s="7">
        <v>2403</v>
      </c>
      <c r="J3" s="5">
        <v>504</v>
      </c>
      <c r="K3" s="5">
        <v>72</v>
      </c>
      <c r="L3" s="5">
        <v>5.05</v>
      </c>
      <c r="M3" s="5">
        <v>120.15</v>
      </c>
      <c r="N3" s="5" t="s">
        <v>12</v>
      </c>
    </row>
    <row r="4" spans="1:14" ht="15.75" thickBot="1">
      <c r="A4" s="5">
        <v>2</v>
      </c>
      <c r="B4" s="8" t="s">
        <v>13</v>
      </c>
      <c r="C4" s="5" t="str">
        <f>"15206882"</f>
        <v>15206882</v>
      </c>
      <c r="D4" s="5" t="s">
        <v>11</v>
      </c>
      <c r="E4" s="5">
        <v>0.661</v>
      </c>
      <c r="F4" s="5">
        <v>199</v>
      </c>
      <c r="G4" s="5">
        <v>834</v>
      </c>
      <c r="H4" s="7">
        <v>4036</v>
      </c>
      <c r="I4" s="7">
        <v>34656</v>
      </c>
      <c r="J4" s="7">
        <v>14675</v>
      </c>
      <c r="K4" s="7">
        <v>3926</v>
      </c>
      <c r="L4" s="5">
        <v>3.58</v>
      </c>
      <c r="M4" s="5">
        <v>41.55</v>
      </c>
      <c r="N4" s="5" t="s">
        <v>12</v>
      </c>
    </row>
    <row r="5" spans="1:14" ht="15.75" thickBot="1">
      <c r="A5" s="5">
        <v>3</v>
      </c>
      <c r="B5" s="6" t="s">
        <v>14</v>
      </c>
      <c r="C5" s="5" t="str">
        <f>"13645528"</f>
        <v>13645528</v>
      </c>
      <c r="D5" s="5" t="s">
        <v>11</v>
      </c>
      <c r="E5" s="5">
        <v>0.508</v>
      </c>
      <c r="F5" s="5">
        <v>81</v>
      </c>
      <c r="G5" s="5">
        <v>424</v>
      </c>
      <c r="H5" s="5">
        <v>984</v>
      </c>
      <c r="I5" s="7">
        <v>17431</v>
      </c>
      <c r="J5" s="7">
        <v>2562</v>
      </c>
      <c r="K5" s="5">
        <v>958</v>
      </c>
      <c r="L5" s="5">
        <v>2.66</v>
      </c>
      <c r="M5" s="5">
        <v>41.11</v>
      </c>
      <c r="N5" s="5" t="s">
        <v>15</v>
      </c>
    </row>
    <row r="6" spans="1:14" ht="15.75" thickBot="1">
      <c r="A6" s="5">
        <v>4</v>
      </c>
      <c r="B6" s="8" t="s">
        <v>16</v>
      </c>
      <c r="C6" s="5" t="str">
        <f>"09565663"</f>
        <v>09565663</v>
      </c>
      <c r="D6" s="5" t="s">
        <v>11</v>
      </c>
      <c r="E6" s="5">
        <v>0.493</v>
      </c>
      <c r="F6" s="5">
        <v>94</v>
      </c>
      <c r="G6" s="5">
        <v>596</v>
      </c>
      <c r="H6" s="7">
        <v>1530</v>
      </c>
      <c r="I6" s="7">
        <v>19158</v>
      </c>
      <c r="J6" s="7">
        <v>5426</v>
      </c>
      <c r="K6" s="7">
        <v>1517</v>
      </c>
      <c r="L6" s="5">
        <v>3.42</v>
      </c>
      <c r="M6" s="5">
        <v>32.14</v>
      </c>
      <c r="N6" s="5" t="s">
        <v>17</v>
      </c>
    </row>
    <row r="7" spans="1:14" ht="15.75" thickBot="1">
      <c r="A7" s="5">
        <v>5</v>
      </c>
      <c r="B7" s="6" t="s">
        <v>18</v>
      </c>
      <c r="C7" s="5" t="str">
        <f>"01659936"</f>
        <v>01659936</v>
      </c>
      <c r="D7" s="5" t="s">
        <v>11</v>
      </c>
      <c r="E7" s="5">
        <v>0.434</v>
      </c>
      <c r="F7" s="5">
        <v>84</v>
      </c>
      <c r="G7" s="5">
        <v>120</v>
      </c>
      <c r="H7" s="5">
        <v>331</v>
      </c>
      <c r="I7" s="7">
        <v>6479</v>
      </c>
      <c r="J7" s="7">
        <v>1297</v>
      </c>
      <c r="K7" s="5">
        <v>320</v>
      </c>
      <c r="L7" s="5">
        <v>3.3</v>
      </c>
      <c r="M7" s="5">
        <v>53.99</v>
      </c>
      <c r="N7" s="5" t="s">
        <v>17</v>
      </c>
    </row>
    <row r="8" spans="1:14" ht="15.75" thickBot="1">
      <c r="A8" s="5">
        <v>6</v>
      </c>
      <c r="B8" s="8" t="s">
        <v>19</v>
      </c>
      <c r="C8" s="5" t="str">
        <f>"13882481"</f>
        <v>13882481</v>
      </c>
      <c r="D8" s="5" t="s">
        <v>11</v>
      </c>
      <c r="E8" s="5">
        <v>0.397</v>
      </c>
      <c r="F8" s="5">
        <v>85</v>
      </c>
      <c r="G8" s="5">
        <v>304</v>
      </c>
      <c r="H8" s="7">
        <v>1520</v>
      </c>
      <c r="I8" s="7">
        <v>5432</v>
      </c>
      <c r="J8" s="7">
        <v>4835</v>
      </c>
      <c r="K8" s="7">
        <v>1512</v>
      </c>
      <c r="L8" s="5">
        <v>3.09</v>
      </c>
      <c r="M8" s="5">
        <v>17.87</v>
      </c>
      <c r="N8" s="5" t="s">
        <v>17</v>
      </c>
    </row>
    <row r="9" spans="1:14" ht="15.75" thickBot="1">
      <c r="A9" s="5">
        <v>7</v>
      </c>
      <c r="B9" s="6" t="s">
        <v>20</v>
      </c>
      <c r="C9" s="5" t="str">
        <f>"00219673"</f>
        <v>00219673</v>
      </c>
      <c r="D9" s="5" t="s">
        <v>11</v>
      </c>
      <c r="E9" s="5">
        <v>0.323</v>
      </c>
      <c r="F9" s="5">
        <v>130</v>
      </c>
      <c r="G9" s="5">
        <v>872</v>
      </c>
      <c r="H9" s="7">
        <v>3407</v>
      </c>
      <c r="I9" s="7">
        <v>27018</v>
      </c>
      <c r="J9" s="7">
        <v>9329</v>
      </c>
      <c r="K9" s="7">
        <v>3269</v>
      </c>
      <c r="L9" s="5">
        <v>2.78</v>
      </c>
      <c r="M9" s="5">
        <v>30.98</v>
      </c>
      <c r="N9" s="5" t="s">
        <v>17</v>
      </c>
    </row>
    <row r="10" spans="1:14" ht="15.75" thickBot="1">
      <c r="A10" s="5">
        <v>8</v>
      </c>
      <c r="B10" s="8" t="s">
        <v>21</v>
      </c>
      <c r="C10" s="5" t="str">
        <f>"18734324"</f>
        <v>18734324</v>
      </c>
      <c r="D10" s="5" t="s">
        <v>11</v>
      </c>
      <c r="E10" s="5">
        <v>0.31</v>
      </c>
      <c r="F10" s="5">
        <v>98</v>
      </c>
      <c r="G10" s="5">
        <v>533</v>
      </c>
      <c r="H10" s="7">
        <v>2034</v>
      </c>
      <c r="I10" s="7">
        <v>19612</v>
      </c>
      <c r="J10" s="7">
        <v>5857</v>
      </c>
      <c r="K10" s="7">
        <v>1988</v>
      </c>
      <c r="L10" s="5">
        <v>2.82</v>
      </c>
      <c r="M10" s="5">
        <v>36.8</v>
      </c>
      <c r="N10" s="5" t="s">
        <v>17</v>
      </c>
    </row>
    <row r="11" spans="1:14" ht="15.75" thickBot="1">
      <c r="A11" s="5">
        <v>9</v>
      </c>
      <c r="B11" s="6" t="s">
        <v>22</v>
      </c>
      <c r="C11" s="5" t="str">
        <f>"09254005"</f>
        <v>09254005</v>
      </c>
      <c r="D11" s="5" t="s">
        <v>11</v>
      </c>
      <c r="E11" s="5">
        <v>0.293</v>
      </c>
      <c r="F11" s="5">
        <v>89</v>
      </c>
      <c r="G11" s="5">
        <v>735</v>
      </c>
      <c r="H11" s="7">
        <v>2417</v>
      </c>
      <c r="I11" s="7">
        <v>20812</v>
      </c>
      <c r="J11" s="7">
        <v>5558</v>
      </c>
      <c r="K11" s="7">
        <v>2384</v>
      </c>
      <c r="L11" s="5">
        <v>2.25</v>
      </c>
      <c r="M11" s="5">
        <v>28.32</v>
      </c>
      <c r="N11" s="5" t="s">
        <v>17</v>
      </c>
    </row>
    <row r="12" spans="1:14" ht="15.75" thickBot="1">
      <c r="A12" s="5">
        <v>10</v>
      </c>
      <c r="B12" s="8" t="s">
        <v>23</v>
      </c>
      <c r="C12" s="5" t="str">
        <f>"16182650"</f>
        <v>16182650</v>
      </c>
      <c r="D12" s="5" t="s">
        <v>11</v>
      </c>
      <c r="E12" s="5">
        <v>0.284</v>
      </c>
      <c r="F12" s="5">
        <v>75</v>
      </c>
      <c r="G12" s="5">
        <v>979</v>
      </c>
      <c r="H12" s="7">
        <v>2547</v>
      </c>
      <c r="I12" s="7">
        <v>38625</v>
      </c>
      <c r="J12" s="7">
        <v>5218</v>
      </c>
      <c r="K12" s="7">
        <v>2346</v>
      </c>
      <c r="L12" s="5">
        <v>2.19</v>
      </c>
      <c r="M12" s="5">
        <v>39.45</v>
      </c>
      <c r="N12" s="5" t="s">
        <v>24</v>
      </c>
    </row>
    <row r="13" spans="1:14" ht="15.75" thickBot="1">
      <c r="A13" s="5">
        <v>11</v>
      </c>
      <c r="B13" s="6" t="s">
        <v>25</v>
      </c>
      <c r="C13" s="5" t="str">
        <f>"00134686"</f>
        <v>00134686</v>
      </c>
      <c r="D13" s="5" t="s">
        <v>11</v>
      </c>
      <c r="E13" s="5">
        <v>0.262</v>
      </c>
      <c r="F13" s="5">
        <v>112</v>
      </c>
      <c r="G13" s="7">
        <v>1155</v>
      </c>
      <c r="H13" s="7">
        <v>3328</v>
      </c>
      <c r="I13" s="7">
        <v>29447</v>
      </c>
      <c r="J13" s="7">
        <v>8264</v>
      </c>
      <c r="K13" s="7">
        <v>3285</v>
      </c>
      <c r="L13" s="5">
        <v>2.35</v>
      </c>
      <c r="M13" s="5">
        <v>25.5</v>
      </c>
      <c r="N13" s="5" t="s">
        <v>17</v>
      </c>
    </row>
    <row r="14" spans="1:14" ht="15.75" thickBot="1">
      <c r="A14" s="5">
        <v>12</v>
      </c>
      <c r="B14" s="8" t="s">
        <v>26</v>
      </c>
      <c r="C14" s="5" t="str">
        <f>"1552454X"</f>
        <v>1552454X</v>
      </c>
      <c r="D14" s="5" t="s">
        <v>11</v>
      </c>
      <c r="E14" s="5">
        <v>0.241</v>
      </c>
      <c r="F14" s="5">
        <v>41</v>
      </c>
      <c r="G14" s="5">
        <v>84</v>
      </c>
      <c r="H14" s="5">
        <v>354</v>
      </c>
      <c r="I14" s="7">
        <v>2116</v>
      </c>
      <c r="J14" s="5">
        <v>445</v>
      </c>
      <c r="K14" s="5">
        <v>348</v>
      </c>
      <c r="L14" s="5">
        <v>1.23</v>
      </c>
      <c r="M14" s="5">
        <v>25.19</v>
      </c>
      <c r="N14" s="5" t="s">
        <v>12</v>
      </c>
    </row>
    <row r="15" spans="1:14" ht="15.75" thickBot="1">
      <c r="A15" s="5">
        <v>13</v>
      </c>
      <c r="B15" s="6" t="s">
        <v>27</v>
      </c>
      <c r="C15" s="5" t="str">
        <f>"00399140"</f>
        <v>00399140</v>
      </c>
      <c r="D15" s="5" t="s">
        <v>11</v>
      </c>
      <c r="E15" s="5">
        <v>0.238</v>
      </c>
      <c r="F15" s="5">
        <v>83</v>
      </c>
      <c r="G15" s="5">
        <v>687</v>
      </c>
      <c r="H15" s="7">
        <v>2382</v>
      </c>
      <c r="I15" s="7">
        <v>21566</v>
      </c>
      <c r="J15" s="7">
        <v>5688</v>
      </c>
      <c r="K15" s="7">
        <v>2340</v>
      </c>
      <c r="L15" s="5">
        <v>2.33</v>
      </c>
      <c r="M15" s="5">
        <v>31.39</v>
      </c>
      <c r="N15" s="5" t="s">
        <v>17</v>
      </c>
    </row>
    <row r="16" spans="1:14" ht="15.75" thickBot="1">
      <c r="A16" s="5">
        <v>14</v>
      </c>
      <c r="B16" s="8" t="s">
        <v>28</v>
      </c>
      <c r="C16" s="5" t="str">
        <f>"10970231"</f>
        <v>10970231</v>
      </c>
      <c r="D16" s="5" t="s">
        <v>11</v>
      </c>
      <c r="E16" s="5">
        <v>0.237</v>
      </c>
      <c r="F16" s="5">
        <v>87</v>
      </c>
      <c r="G16" s="5">
        <v>280</v>
      </c>
      <c r="H16" s="7">
        <v>1485</v>
      </c>
      <c r="I16" s="7">
        <v>8448</v>
      </c>
      <c r="J16" s="7">
        <v>2457</v>
      </c>
      <c r="K16" s="7">
        <v>1377</v>
      </c>
      <c r="L16" s="5">
        <v>1.72</v>
      </c>
      <c r="M16" s="5">
        <v>30.17</v>
      </c>
      <c r="N16" s="5" t="s">
        <v>12</v>
      </c>
    </row>
    <row r="17" spans="1:14" ht="30.75" thickBot="1">
      <c r="A17" s="5">
        <v>15</v>
      </c>
      <c r="B17" s="6" t="s">
        <v>29</v>
      </c>
      <c r="C17" s="5" t="str">
        <f>"15700232"</f>
        <v>15700232</v>
      </c>
      <c r="D17" s="5" t="s">
        <v>11</v>
      </c>
      <c r="E17" s="5">
        <v>0.215</v>
      </c>
      <c r="F17" s="5">
        <v>89</v>
      </c>
      <c r="G17" s="5">
        <v>401</v>
      </c>
      <c r="H17" s="7">
        <v>1689</v>
      </c>
      <c r="I17" s="7">
        <v>10746</v>
      </c>
      <c r="J17" s="7">
        <v>3017</v>
      </c>
      <c r="K17" s="7">
        <v>1599</v>
      </c>
      <c r="L17" s="5">
        <v>1.74</v>
      </c>
      <c r="M17" s="5">
        <v>26.8</v>
      </c>
      <c r="N17" s="5" t="s">
        <v>17</v>
      </c>
    </row>
    <row r="18" spans="1:14" ht="15.75" thickBot="1">
      <c r="A18" s="5">
        <v>16</v>
      </c>
      <c r="B18" s="8" t="s">
        <v>30</v>
      </c>
      <c r="C18" s="5" t="str">
        <f>"16159314"</f>
        <v>16159314</v>
      </c>
      <c r="D18" s="5" t="s">
        <v>11</v>
      </c>
      <c r="E18" s="5">
        <v>0.207</v>
      </c>
      <c r="F18" s="5">
        <v>47</v>
      </c>
      <c r="G18" s="5">
        <v>247</v>
      </c>
      <c r="H18" s="7">
        <v>1392</v>
      </c>
      <c r="I18" s="7">
        <v>7861</v>
      </c>
      <c r="J18" s="7">
        <v>2354</v>
      </c>
      <c r="K18" s="7">
        <v>1357</v>
      </c>
      <c r="L18" s="5">
        <v>1.68</v>
      </c>
      <c r="M18" s="5">
        <v>31.83</v>
      </c>
      <c r="N18" s="5" t="s">
        <v>15</v>
      </c>
    </row>
    <row r="19" spans="1:14" ht="15.75" thickBot="1">
      <c r="A19" s="5">
        <v>17</v>
      </c>
      <c r="B19" s="6" t="s">
        <v>31</v>
      </c>
      <c r="C19" s="5" t="str">
        <f>"15214109"</f>
        <v>15214109</v>
      </c>
      <c r="D19" s="5" t="s">
        <v>11</v>
      </c>
      <c r="E19" s="5">
        <v>0.201</v>
      </c>
      <c r="F19" s="5">
        <v>75</v>
      </c>
      <c r="G19" s="5">
        <v>245</v>
      </c>
      <c r="H19" s="7">
        <v>1107</v>
      </c>
      <c r="I19" s="7">
        <v>9396</v>
      </c>
      <c r="J19" s="7">
        <v>1918</v>
      </c>
      <c r="K19" s="7">
        <v>1096</v>
      </c>
      <c r="L19" s="5">
        <v>1.71</v>
      </c>
      <c r="M19" s="5">
        <v>38.35</v>
      </c>
      <c r="N19" s="5" t="s">
        <v>24</v>
      </c>
    </row>
    <row r="20" spans="1:14" ht="15.75" thickBot="1">
      <c r="A20" s="5">
        <v>18</v>
      </c>
      <c r="B20" s="8" t="s">
        <v>32</v>
      </c>
      <c r="C20" s="5" t="str">
        <f>"15476510"</f>
        <v>15476510</v>
      </c>
      <c r="D20" s="5" t="s">
        <v>11</v>
      </c>
      <c r="E20" s="5">
        <v>0.185</v>
      </c>
      <c r="F20" s="5">
        <v>35</v>
      </c>
      <c r="G20" s="5">
        <v>17</v>
      </c>
      <c r="H20" s="5">
        <v>69</v>
      </c>
      <c r="I20" s="7">
        <v>1810</v>
      </c>
      <c r="J20" s="5">
        <v>111</v>
      </c>
      <c r="K20" s="5">
        <v>57</v>
      </c>
      <c r="L20" s="5">
        <v>2.14</v>
      </c>
      <c r="M20" s="5">
        <v>106.47</v>
      </c>
      <c r="N20" s="5" t="s">
        <v>15</v>
      </c>
    </row>
    <row r="21" spans="1:14" ht="15.75" thickBot="1">
      <c r="A21" s="5">
        <v>19</v>
      </c>
      <c r="B21" s="6" t="s">
        <v>33</v>
      </c>
      <c r="C21" s="5" t="str">
        <f>"15726657"</f>
        <v>15726657</v>
      </c>
      <c r="D21" s="5" t="s">
        <v>34</v>
      </c>
      <c r="E21" s="5">
        <v>0.184</v>
      </c>
      <c r="F21" s="5">
        <v>7</v>
      </c>
      <c r="G21" s="5">
        <v>0</v>
      </c>
      <c r="H21" s="5">
        <v>172</v>
      </c>
      <c r="I21" s="5">
        <v>0</v>
      </c>
      <c r="J21" s="5">
        <v>241</v>
      </c>
      <c r="K21" s="5">
        <v>145</v>
      </c>
      <c r="L21" s="5">
        <v>1.66</v>
      </c>
      <c r="M21" s="5">
        <v>0</v>
      </c>
      <c r="N21" s="5" t="s">
        <v>35</v>
      </c>
    </row>
    <row r="22" spans="1:14" ht="15.75" thickBot="1">
      <c r="A22" s="5">
        <v>20</v>
      </c>
      <c r="B22" s="8" t="s">
        <v>36</v>
      </c>
      <c r="C22" s="5" t="str">
        <f>"07317085"</f>
        <v>07317085</v>
      </c>
      <c r="D22" s="5" t="s">
        <v>34</v>
      </c>
      <c r="E22" s="5">
        <v>0.183</v>
      </c>
      <c r="F22" s="5">
        <v>66</v>
      </c>
      <c r="G22" s="5">
        <v>444</v>
      </c>
      <c r="H22" s="7">
        <v>1345</v>
      </c>
      <c r="I22" s="7">
        <v>12462</v>
      </c>
      <c r="J22" s="7">
        <v>2674</v>
      </c>
      <c r="K22" s="7">
        <v>1320</v>
      </c>
      <c r="L22" s="5">
        <v>1.99</v>
      </c>
      <c r="M22" s="5">
        <v>28.07</v>
      </c>
      <c r="N22" s="5" t="s">
        <v>17</v>
      </c>
    </row>
    <row r="23" spans="1:14" ht="15.75" thickBot="1">
      <c r="A23" s="5">
        <v>21</v>
      </c>
      <c r="B23" s="6" t="s">
        <v>37</v>
      </c>
      <c r="C23" s="5" t="str">
        <f>"10991387"</f>
        <v>10991387</v>
      </c>
      <c r="D23" s="5" t="s">
        <v>34</v>
      </c>
      <c r="E23" s="5">
        <v>0.175</v>
      </c>
      <c r="F23" s="5">
        <v>38</v>
      </c>
      <c r="G23" s="5">
        <v>101</v>
      </c>
      <c r="H23" s="5">
        <v>375</v>
      </c>
      <c r="I23" s="7">
        <v>3615</v>
      </c>
      <c r="J23" s="5">
        <v>403</v>
      </c>
      <c r="K23" s="5">
        <v>362</v>
      </c>
      <c r="L23" s="5">
        <v>1</v>
      </c>
      <c r="M23" s="5">
        <v>35.79</v>
      </c>
      <c r="N23" s="5" t="s">
        <v>12</v>
      </c>
    </row>
    <row r="24" spans="1:14" ht="15.75" thickBot="1">
      <c r="A24" s="5">
        <v>22</v>
      </c>
      <c r="B24" s="8" t="s">
        <v>38</v>
      </c>
      <c r="C24" s="5" t="str">
        <f>"1520636X"</f>
        <v>1520636X</v>
      </c>
      <c r="D24" s="5" t="s">
        <v>34</v>
      </c>
      <c r="E24" s="5">
        <v>0.174</v>
      </c>
      <c r="F24" s="5">
        <v>47</v>
      </c>
      <c r="G24" s="5">
        <v>107</v>
      </c>
      <c r="H24" s="5">
        <v>412</v>
      </c>
      <c r="I24" s="7">
        <v>4288</v>
      </c>
      <c r="J24" s="5">
        <v>582</v>
      </c>
      <c r="K24" s="5">
        <v>404</v>
      </c>
      <c r="L24" s="5">
        <v>1.31</v>
      </c>
      <c r="M24" s="5">
        <v>40.07</v>
      </c>
      <c r="N24" s="5" t="s">
        <v>12</v>
      </c>
    </row>
    <row r="25" spans="1:14" ht="15.75" thickBot="1">
      <c r="A25" s="5">
        <v>23</v>
      </c>
      <c r="B25" s="6" t="s">
        <v>39</v>
      </c>
      <c r="C25" s="5" t="str">
        <f>"01464760"</f>
        <v>01464760</v>
      </c>
      <c r="D25" s="5" t="s">
        <v>34</v>
      </c>
      <c r="E25" s="5">
        <v>0.169</v>
      </c>
      <c r="F25" s="5">
        <v>46</v>
      </c>
      <c r="G25" s="5">
        <v>60</v>
      </c>
      <c r="H25" s="5">
        <v>318</v>
      </c>
      <c r="I25" s="7">
        <v>1249</v>
      </c>
      <c r="J25" s="5">
        <v>416</v>
      </c>
      <c r="K25" s="5">
        <v>296</v>
      </c>
      <c r="L25" s="5">
        <v>1.37</v>
      </c>
      <c r="M25" s="5">
        <v>20.82</v>
      </c>
      <c r="N25" s="5" t="s">
        <v>12</v>
      </c>
    </row>
    <row r="26" spans="1:14" ht="15.75" thickBot="1">
      <c r="A26" s="5">
        <v>24</v>
      </c>
      <c r="B26" s="8" t="s">
        <v>40</v>
      </c>
      <c r="C26" s="5" t="str">
        <f>"05848547"</f>
        <v>05848547</v>
      </c>
      <c r="D26" s="5" t="s">
        <v>34</v>
      </c>
      <c r="E26" s="5">
        <v>0.169</v>
      </c>
      <c r="F26" s="5">
        <v>65</v>
      </c>
      <c r="G26" s="5">
        <v>88</v>
      </c>
      <c r="H26" s="5">
        <v>533</v>
      </c>
      <c r="I26" s="7">
        <v>2310</v>
      </c>
      <c r="J26" s="5">
        <v>832</v>
      </c>
      <c r="K26" s="5">
        <v>516</v>
      </c>
      <c r="L26" s="5">
        <v>1.63</v>
      </c>
      <c r="M26" s="5">
        <v>26.25</v>
      </c>
      <c r="N26" s="5" t="s">
        <v>17</v>
      </c>
    </row>
    <row r="27" spans="1:14" ht="15.75" thickBot="1">
      <c r="A27" s="5">
        <v>25</v>
      </c>
      <c r="B27" s="6" t="s">
        <v>41</v>
      </c>
      <c r="C27" s="5" t="str">
        <f>"15734994"</f>
        <v>15734994</v>
      </c>
      <c r="D27" s="5" t="s">
        <v>34</v>
      </c>
      <c r="E27" s="5">
        <v>0.159</v>
      </c>
      <c r="F27" s="5">
        <v>38</v>
      </c>
      <c r="G27" s="5">
        <v>176</v>
      </c>
      <c r="H27" s="5">
        <v>495</v>
      </c>
      <c r="I27" s="7">
        <v>5621</v>
      </c>
      <c r="J27" s="5">
        <v>485</v>
      </c>
      <c r="K27" s="5">
        <v>415</v>
      </c>
      <c r="L27" s="5">
        <v>1.07</v>
      </c>
      <c r="M27" s="5">
        <v>31.94</v>
      </c>
      <c r="N27" s="5" t="s">
        <v>12</v>
      </c>
    </row>
    <row r="28" spans="1:14" ht="15.75" thickBot="1">
      <c r="A28" s="5">
        <v>26</v>
      </c>
      <c r="B28" s="8" t="s">
        <v>42</v>
      </c>
      <c r="C28" s="5" t="str">
        <f>"09242031"</f>
        <v>09242031</v>
      </c>
      <c r="D28" s="5" t="s">
        <v>34</v>
      </c>
      <c r="E28" s="5">
        <v>0.158</v>
      </c>
      <c r="F28" s="5">
        <v>39</v>
      </c>
      <c r="G28" s="5">
        <v>112</v>
      </c>
      <c r="H28" s="5">
        <v>345</v>
      </c>
      <c r="I28" s="7">
        <v>2841</v>
      </c>
      <c r="J28" s="5">
        <v>386</v>
      </c>
      <c r="K28" s="5">
        <v>335</v>
      </c>
      <c r="L28" s="5">
        <v>1.03</v>
      </c>
      <c r="M28" s="5">
        <v>25.37</v>
      </c>
      <c r="N28" s="5" t="s">
        <v>17</v>
      </c>
    </row>
    <row r="29" spans="1:14" ht="15.75" thickBot="1">
      <c r="A29" s="5">
        <v>27</v>
      </c>
      <c r="B29" s="6" t="s">
        <v>43</v>
      </c>
      <c r="C29" s="5" t="str">
        <f>"14365073"</f>
        <v>14365073</v>
      </c>
      <c r="D29" s="5" t="s">
        <v>34</v>
      </c>
      <c r="E29" s="5">
        <v>0.156</v>
      </c>
      <c r="F29" s="5">
        <v>38</v>
      </c>
      <c r="G29" s="5">
        <v>211</v>
      </c>
      <c r="H29" s="5">
        <v>655</v>
      </c>
      <c r="I29" s="7">
        <v>7765</v>
      </c>
      <c r="J29" s="7">
        <v>1066</v>
      </c>
      <c r="K29" s="5">
        <v>638</v>
      </c>
      <c r="L29" s="5">
        <v>1.82</v>
      </c>
      <c r="M29" s="5">
        <v>36.8</v>
      </c>
      <c r="N29" s="5" t="s">
        <v>24</v>
      </c>
    </row>
    <row r="30" spans="1:14" ht="15.75" thickBot="1">
      <c r="A30" s="5">
        <v>28</v>
      </c>
      <c r="B30" s="8" t="s">
        <v>44</v>
      </c>
      <c r="C30" s="5" t="str">
        <f>"14248220"</f>
        <v>14248220</v>
      </c>
      <c r="D30" s="5" t="s">
        <v>34</v>
      </c>
      <c r="E30" s="5">
        <v>0.151</v>
      </c>
      <c r="F30" s="5">
        <v>33</v>
      </c>
      <c r="G30" s="5">
        <v>397</v>
      </c>
      <c r="H30" s="7">
        <v>1544</v>
      </c>
      <c r="I30" s="7">
        <v>14663</v>
      </c>
      <c r="J30" s="7">
        <v>1922</v>
      </c>
      <c r="K30" s="7">
        <v>1531</v>
      </c>
      <c r="L30" s="5">
        <v>1.11</v>
      </c>
      <c r="M30" s="5">
        <v>36.93</v>
      </c>
      <c r="N30" s="5" t="s">
        <v>35</v>
      </c>
    </row>
    <row r="31" spans="1:14" ht="15.75" thickBot="1">
      <c r="A31" s="5">
        <v>29</v>
      </c>
      <c r="B31" s="6" t="s">
        <v>45</v>
      </c>
      <c r="C31" s="5" t="str">
        <f>"18726283"</f>
        <v>18726283</v>
      </c>
      <c r="D31" s="5" t="s">
        <v>34</v>
      </c>
      <c r="E31" s="5">
        <v>0.14</v>
      </c>
      <c r="F31" s="5">
        <v>57</v>
      </c>
      <c r="G31" s="5">
        <v>442</v>
      </c>
      <c r="H31" s="5">
        <v>891</v>
      </c>
      <c r="I31" s="7">
        <v>8701</v>
      </c>
      <c r="J31" s="7">
        <v>1284</v>
      </c>
      <c r="K31" s="5">
        <v>844</v>
      </c>
      <c r="L31" s="5">
        <v>1.49</v>
      </c>
      <c r="M31" s="5">
        <v>19.69</v>
      </c>
      <c r="N31" s="5" t="s">
        <v>17</v>
      </c>
    </row>
    <row r="32" spans="1:14" ht="15.75" thickBot="1">
      <c r="A32" s="5">
        <v>30</v>
      </c>
      <c r="B32" s="8" t="s">
        <v>46</v>
      </c>
      <c r="C32" s="5" t="str">
        <f>"19427611"</f>
        <v>19427611</v>
      </c>
      <c r="D32" s="5" t="s">
        <v>34</v>
      </c>
      <c r="E32" s="5">
        <v>0.135</v>
      </c>
      <c r="F32" s="5">
        <v>8</v>
      </c>
      <c r="G32" s="5">
        <v>95</v>
      </c>
      <c r="H32" s="5">
        <v>164</v>
      </c>
      <c r="I32" s="7">
        <v>3835</v>
      </c>
      <c r="J32" s="5">
        <v>207</v>
      </c>
      <c r="K32" s="5">
        <v>148</v>
      </c>
      <c r="L32" s="5">
        <v>1.4</v>
      </c>
      <c r="M32" s="5">
        <v>40.37</v>
      </c>
      <c r="N32" s="5" t="s">
        <v>15</v>
      </c>
    </row>
    <row r="33" spans="1:14" ht="15.75" thickBot="1">
      <c r="A33" s="5">
        <v>31</v>
      </c>
      <c r="B33" s="6" t="s">
        <v>47</v>
      </c>
      <c r="C33" s="5" t="str">
        <f>"01652370"</f>
        <v>01652370</v>
      </c>
      <c r="D33" s="5" t="s">
        <v>34</v>
      </c>
      <c r="E33" s="5">
        <v>0.133</v>
      </c>
      <c r="F33" s="5">
        <v>54</v>
      </c>
      <c r="G33" s="5">
        <v>123</v>
      </c>
      <c r="H33" s="5">
        <v>384</v>
      </c>
      <c r="I33" s="7">
        <v>2703</v>
      </c>
      <c r="J33" s="5">
        <v>712</v>
      </c>
      <c r="K33" s="5">
        <v>377</v>
      </c>
      <c r="L33" s="5">
        <v>1.73</v>
      </c>
      <c r="M33" s="5">
        <v>21.98</v>
      </c>
      <c r="N33" s="5" t="s">
        <v>17</v>
      </c>
    </row>
    <row r="34" spans="1:14" ht="15.75" thickBot="1">
      <c r="A34" s="5">
        <v>32</v>
      </c>
      <c r="B34" s="8" t="s">
        <v>48</v>
      </c>
      <c r="C34" s="5" t="str">
        <f>"0026265X"</f>
        <v>0026265X</v>
      </c>
      <c r="D34" s="5" t="s">
        <v>34</v>
      </c>
      <c r="E34" s="5">
        <v>0.13</v>
      </c>
      <c r="F34" s="5">
        <v>40</v>
      </c>
      <c r="G34" s="5">
        <v>187</v>
      </c>
      <c r="H34" s="5">
        <v>365</v>
      </c>
      <c r="I34" s="7">
        <v>3993</v>
      </c>
      <c r="J34" s="5">
        <v>635</v>
      </c>
      <c r="K34" s="5">
        <v>357</v>
      </c>
      <c r="L34" s="5">
        <v>1.79</v>
      </c>
      <c r="M34" s="5">
        <v>21.35</v>
      </c>
      <c r="N34" s="5" t="s">
        <v>17</v>
      </c>
    </row>
    <row r="35" spans="1:14" ht="15.75" thickBot="1">
      <c r="A35" s="5">
        <v>33</v>
      </c>
      <c r="B35" s="6" t="s">
        <v>49</v>
      </c>
      <c r="C35" s="5" t="str">
        <f>"10991565"</f>
        <v>10991565</v>
      </c>
      <c r="D35" s="5" t="s">
        <v>34</v>
      </c>
      <c r="E35" s="5">
        <v>0.124</v>
      </c>
      <c r="F35" s="5">
        <v>36</v>
      </c>
      <c r="G35" s="5">
        <v>91</v>
      </c>
      <c r="H35" s="5">
        <v>219</v>
      </c>
      <c r="I35" s="7">
        <v>2261</v>
      </c>
      <c r="J35" s="5">
        <v>316</v>
      </c>
      <c r="K35" s="5">
        <v>214</v>
      </c>
      <c r="L35" s="5">
        <v>1.45</v>
      </c>
      <c r="M35" s="5">
        <v>24.85</v>
      </c>
      <c r="N35" s="5" t="s">
        <v>12</v>
      </c>
    </row>
    <row r="36" spans="1:14" ht="15.75" thickBot="1">
      <c r="A36" s="5">
        <v>34</v>
      </c>
      <c r="B36" s="8" t="s">
        <v>50</v>
      </c>
      <c r="C36" s="5" t="str">
        <f>"01697439"</f>
        <v>01697439</v>
      </c>
      <c r="D36" s="5" t="s">
        <v>34</v>
      </c>
      <c r="E36" s="5">
        <v>0.12</v>
      </c>
      <c r="F36" s="5">
        <v>68</v>
      </c>
      <c r="G36" s="5">
        <v>121</v>
      </c>
      <c r="H36" s="5">
        <v>338</v>
      </c>
      <c r="I36" s="7">
        <v>3754</v>
      </c>
      <c r="J36" s="5">
        <v>434</v>
      </c>
      <c r="K36" s="5">
        <v>332</v>
      </c>
      <c r="L36" s="5">
        <v>1.11</v>
      </c>
      <c r="M36" s="5">
        <v>31.02</v>
      </c>
      <c r="N36" s="5" t="s">
        <v>17</v>
      </c>
    </row>
    <row r="37" spans="1:14" ht="15.75" thickBot="1">
      <c r="A37" s="5">
        <v>35</v>
      </c>
      <c r="B37" s="6" t="s">
        <v>51</v>
      </c>
      <c r="C37" s="5" t="str">
        <f>"14769271"</f>
        <v>14769271</v>
      </c>
      <c r="D37" s="5" t="s">
        <v>34</v>
      </c>
      <c r="E37" s="5">
        <v>0.112</v>
      </c>
      <c r="F37" s="5">
        <v>38</v>
      </c>
      <c r="G37" s="5">
        <v>31</v>
      </c>
      <c r="H37" s="5">
        <v>182</v>
      </c>
      <c r="I37" s="7">
        <v>1148</v>
      </c>
      <c r="J37" s="5">
        <v>161</v>
      </c>
      <c r="K37" s="5">
        <v>180</v>
      </c>
      <c r="L37" s="5">
        <v>0.9</v>
      </c>
      <c r="M37" s="5">
        <v>37.03</v>
      </c>
      <c r="N37" s="5" t="s">
        <v>17</v>
      </c>
    </row>
    <row r="38" spans="1:14" ht="15.75" thickBot="1">
      <c r="A38" s="5">
        <v>36</v>
      </c>
      <c r="B38" s="8" t="s">
        <v>52</v>
      </c>
      <c r="C38" s="5" t="str">
        <f>"00652415"</f>
        <v>00652415</v>
      </c>
      <c r="D38" s="5" t="s">
        <v>34</v>
      </c>
      <c r="E38" s="5">
        <v>0.111</v>
      </c>
      <c r="F38" s="5">
        <v>20</v>
      </c>
      <c r="G38" s="5">
        <v>0</v>
      </c>
      <c r="H38" s="5">
        <v>9</v>
      </c>
      <c r="I38" s="5">
        <v>0</v>
      </c>
      <c r="J38" s="5">
        <v>10</v>
      </c>
      <c r="K38" s="5">
        <v>9</v>
      </c>
      <c r="L38" s="5">
        <v>0.5</v>
      </c>
      <c r="M38" s="5">
        <v>0</v>
      </c>
      <c r="N38" s="5" t="s">
        <v>12</v>
      </c>
    </row>
    <row r="39" spans="1:14" ht="15.75" thickBot="1">
      <c r="A39" s="5">
        <v>37</v>
      </c>
      <c r="B39" s="6" t="s">
        <v>53</v>
      </c>
      <c r="C39" s="5" t="str">
        <f>"10990801"</f>
        <v>10990801</v>
      </c>
      <c r="D39" s="5" t="s">
        <v>54</v>
      </c>
      <c r="E39" s="5">
        <v>0.11</v>
      </c>
      <c r="F39" s="5">
        <v>35</v>
      </c>
      <c r="G39" s="5">
        <v>186</v>
      </c>
      <c r="H39" s="5">
        <v>559</v>
      </c>
      <c r="I39" s="7">
        <v>5887</v>
      </c>
      <c r="J39" s="5">
        <v>611</v>
      </c>
      <c r="K39" s="5">
        <v>539</v>
      </c>
      <c r="L39" s="5">
        <v>1.16</v>
      </c>
      <c r="M39" s="5">
        <v>31.65</v>
      </c>
      <c r="N39" s="5" t="s">
        <v>12</v>
      </c>
    </row>
    <row r="40" spans="1:14" ht="15.75" thickBot="1">
      <c r="A40" s="5">
        <v>38</v>
      </c>
      <c r="B40" s="8" t="s">
        <v>55</v>
      </c>
      <c r="C40" s="5" t="str">
        <f>"09106340"</f>
        <v>09106340</v>
      </c>
      <c r="D40" s="5" t="s">
        <v>54</v>
      </c>
      <c r="E40" s="5">
        <v>0.105</v>
      </c>
      <c r="F40" s="5">
        <v>44</v>
      </c>
      <c r="G40" s="5">
        <v>127</v>
      </c>
      <c r="H40" s="5">
        <v>761</v>
      </c>
      <c r="I40" s="7">
        <v>3612</v>
      </c>
      <c r="J40" s="5">
        <v>622</v>
      </c>
      <c r="K40" s="5">
        <v>742</v>
      </c>
      <c r="L40" s="5">
        <v>0.74</v>
      </c>
      <c r="M40" s="5">
        <v>28.44</v>
      </c>
      <c r="N40" s="5" t="s">
        <v>56</v>
      </c>
    </row>
    <row r="41" spans="1:14" ht="15.75" thickBot="1">
      <c r="A41" s="5">
        <v>39</v>
      </c>
      <c r="B41" s="6" t="s">
        <v>57</v>
      </c>
      <c r="C41" s="5" t="str">
        <f>"1099128X"</f>
        <v>1099128X</v>
      </c>
      <c r="D41" s="5" t="s">
        <v>54</v>
      </c>
      <c r="E41" s="5">
        <v>0.104</v>
      </c>
      <c r="F41" s="5">
        <v>52</v>
      </c>
      <c r="G41" s="5">
        <v>53</v>
      </c>
      <c r="H41" s="5">
        <v>244</v>
      </c>
      <c r="I41" s="7">
        <v>1580</v>
      </c>
      <c r="J41" s="5">
        <v>227</v>
      </c>
      <c r="K41" s="5">
        <v>232</v>
      </c>
      <c r="L41" s="5">
        <v>1.09</v>
      </c>
      <c r="M41" s="5">
        <v>29.81</v>
      </c>
      <c r="N41" s="5" t="s">
        <v>15</v>
      </c>
    </row>
    <row r="42" spans="1:14" ht="15.75" thickBot="1">
      <c r="A42" s="5">
        <v>40</v>
      </c>
      <c r="B42" s="8" t="s">
        <v>58</v>
      </c>
      <c r="C42" s="5" t="str">
        <f>"15734110"</f>
        <v>15734110</v>
      </c>
      <c r="D42" s="5" t="s">
        <v>54</v>
      </c>
      <c r="E42" s="5">
        <v>0.098</v>
      </c>
      <c r="F42" s="5">
        <v>12</v>
      </c>
      <c r="G42" s="5">
        <v>26</v>
      </c>
      <c r="H42" s="5">
        <v>104</v>
      </c>
      <c r="I42" s="7">
        <v>1833</v>
      </c>
      <c r="J42" s="5">
        <v>89</v>
      </c>
      <c r="K42" s="5">
        <v>100</v>
      </c>
      <c r="L42" s="5">
        <v>0.81</v>
      </c>
      <c r="M42" s="5">
        <v>70.5</v>
      </c>
      <c r="N42" s="5" t="s">
        <v>17</v>
      </c>
    </row>
    <row r="43" spans="1:14" ht="15.75" thickBot="1">
      <c r="A43" s="5">
        <v>41</v>
      </c>
      <c r="B43" s="6" t="s">
        <v>59</v>
      </c>
      <c r="C43" s="5" t="str">
        <f>"17599679"</f>
        <v>17599679</v>
      </c>
      <c r="D43" s="5" t="s">
        <v>54</v>
      </c>
      <c r="E43" s="5">
        <v>0.096</v>
      </c>
      <c r="F43" s="5">
        <v>7</v>
      </c>
      <c r="G43" s="5">
        <v>234</v>
      </c>
      <c r="H43" s="5">
        <v>326</v>
      </c>
      <c r="I43" s="7">
        <v>8614</v>
      </c>
      <c r="J43" s="5">
        <v>257</v>
      </c>
      <c r="K43" s="5">
        <v>309</v>
      </c>
      <c r="L43" s="5">
        <v>0.83</v>
      </c>
      <c r="M43" s="5">
        <v>36.81</v>
      </c>
      <c r="N43" s="5" t="s">
        <v>15</v>
      </c>
    </row>
    <row r="44" spans="1:14" ht="15.75" thickBot="1">
      <c r="A44" s="5">
        <v>42</v>
      </c>
      <c r="B44" s="8" t="s">
        <v>60</v>
      </c>
      <c r="C44" s="5" t="str">
        <f>"16121112"</f>
        <v>16121112</v>
      </c>
      <c r="D44" s="5" t="s">
        <v>54</v>
      </c>
      <c r="E44" s="5">
        <v>0.091</v>
      </c>
      <c r="F44" s="5">
        <v>48</v>
      </c>
      <c r="G44" s="5">
        <v>277</v>
      </c>
      <c r="H44" s="7">
        <v>1294</v>
      </c>
      <c r="I44" s="7">
        <v>6909</v>
      </c>
      <c r="J44" s="5">
        <v>914</v>
      </c>
      <c r="K44" s="7">
        <v>1173</v>
      </c>
      <c r="L44" s="5">
        <v>0.72</v>
      </c>
      <c r="M44" s="5">
        <v>24.94</v>
      </c>
      <c r="N44" s="5" t="s">
        <v>17</v>
      </c>
    </row>
    <row r="45" spans="1:14" ht="15.75" thickBot="1">
      <c r="A45" s="5">
        <v>43</v>
      </c>
      <c r="B45" s="6" t="s">
        <v>61</v>
      </c>
      <c r="C45" s="5" t="str">
        <f>"00219665"</f>
        <v>00219665</v>
      </c>
      <c r="D45" s="5" t="s">
        <v>54</v>
      </c>
      <c r="E45" s="5">
        <v>0.073</v>
      </c>
      <c r="F45" s="5">
        <v>33</v>
      </c>
      <c r="G45" s="5">
        <v>81</v>
      </c>
      <c r="H45" s="5">
        <v>460</v>
      </c>
      <c r="I45" s="7">
        <v>2101</v>
      </c>
      <c r="J45" s="5">
        <v>298</v>
      </c>
      <c r="K45" s="5">
        <v>458</v>
      </c>
      <c r="L45" s="5">
        <v>0.54</v>
      </c>
      <c r="M45" s="5">
        <v>25.94</v>
      </c>
      <c r="N45" s="5" t="s">
        <v>12</v>
      </c>
    </row>
    <row r="46" spans="1:14" ht="15.75" thickBot="1">
      <c r="A46" s="5">
        <v>44</v>
      </c>
      <c r="B46" s="8" t="s">
        <v>62</v>
      </c>
      <c r="C46" s="5" t="str">
        <f>"09334173"</f>
        <v>09334173</v>
      </c>
      <c r="D46" s="5" t="s">
        <v>54</v>
      </c>
      <c r="E46" s="5">
        <v>0.072</v>
      </c>
      <c r="F46" s="5">
        <v>20</v>
      </c>
      <c r="G46" s="5">
        <v>51</v>
      </c>
      <c r="H46" s="5">
        <v>249</v>
      </c>
      <c r="I46" s="7">
        <v>1048</v>
      </c>
      <c r="J46" s="5">
        <v>140</v>
      </c>
      <c r="K46" s="5">
        <v>240</v>
      </c>
      <c r="L46" s="5">
        <v>0.44</v>
      </c>
      <c r="M46" s="5">
        <v>20.55</v>
      </c>
      <c r="N46" s="5" t="s">
        <v>63</v>
      </c>
    </row>
    <row r="47" spans="1:14" ht="15.75" thickBot="1">
      <c r="A47" s="5">
        <v>45</v>
      </c>
      <c r="B47" s="6" t="s">
        <v>64</v>
      </c>
      <c r="C47" s="5" t="str">
        <f>"15275949"</f>
        <v>15275949</v>
      </c>
      <c r="D47" s="5" t="s">
        <v>54</v>
      </c>
      <c r="E47" s="5">
        <v>0.071</v>
      </c>
      <c r="F47" s="5">
        <v>28</v>
      </c>
      <c r="G47" s="5">
        <v>74</v>
      </c>
      <c r="H47" s="5">
        <v>214</v>
      </c>
      <c r="I47" s="5">
        <v>470</v>
      </c>
      <c r="J47" s="5">
        <v>74</v>
      </c>
      <c r="K47" s="5">
        <v>180</v>
      </c>
      <c r="L47" s="5">
        <v>0.47</v>
      </c>
      <c r="M47" s="5">
        <v>6.35</v>
      </c>
      <c r="N47" s="5" t="s">
        <v>12</v>
      </c>
    </row>
    <row r="48" spans="1:14" ht="30.75" thickBot="1">
      <c r="A48" s="5">
        <v>46</v>
      </c>
      <c r="B48" s="8" t="s">
        <v>65</v>
      </c>
      <c r="C48" s="5" t="str">
        <f>"10290397"</f>
        <v>10290397</v>
      </c>
      <c r="D48" s="5" t="s">
        <v>54</v>
      </c>
      <c r="E48" s="5">
        <v>0.071</v>
      </c>
      <c r="F48" s="5">
        <v>27</v>
      </c>
      <c r="G48" s="5">
        <v>86</v>
      </c>
      <c r="H48" s="5">
        <v>261</v>
      </c>
      <c r="I48" s="7">
        <v>2822</v>
      </c>
      <c r="J48" s="5">
        <v>198</v>
      </c>
      <c r="K48" s="5">
        <v>258</v>
      </c>
      <c r="L48" s="5">
        <v>0.65</v>
      </c>
      <c r="M48" s="5">
        <v>32.81</v>
      </c>
      <c r="N48" s="5" t="s">
        <v>35</v>
      </c>
    </row>
    <row r="49" spans="1:14" ht="30.75" thickBot="1">
      <c r="A49" s="5">
        <v>47</v>
      </c>
      <c r="B49" s="6" t="s">
        <v>66</v>
      </c>
      <c r="C49" s="5" t="str">
        <f>"1520572X"</f>
        <v>1520572X</v>
      </c>
      <c r="D49" s="5" t="s">
        <v>54</v>
      </c>
      <c r="E49" s="5">
        <v>0.068</v>
      </c>
      <c r="F49" s="5">
        <v>30</v>
      </c>
      <c r="G49" s="5">
        <v>82</v>
      </c>
      <c r="H49" s="5">
        <v>572</v>
      </c>
      <c r="I49" s="7">
        <v>1774</v>
      </c>
      <c r="J49" s="5">
        <v>280</v>
      </c>
      <c r="K49" s="5">
        <v>565</v>
      </c>
      <c r="L49" s="5">
        <v>0.41</v>
      </c>
      <c r="M49" s="5">
        <v>21.63</v>
      </c>
      <c r="N49" s="5" t="s">
        <v>12</v>
      </c>
    </row>
    <row r="50" spans="1:14" ht="15.75" thickBot="1">
      <c r="A50" s="5">
        <v>48</v>
      </c>
      <c r="B50" s="8" t="s">
        <v>67</v>
      </c>
      <c r="C50" s="5" t="str">
        <f>"15882780"</f>
        <v>15882780</v>
      </c>
      <c r="D50" s="5" t="s">
        <v>54</v>
      </c>
      <c r="E50" s="5">
        <v>0.067</v>
      </c>
      <c r="F50" s="5">
        <v>35</v>
      </c>
      <c r="G50" s="5">
        <v>619</v>
      </c>
      <c r="H50" s="7">
        <v>1439</v>
      </c>
      <c r="I50" s="7">
        <v>15668</v>
      </c>
      <c r="J50" s="7">
        <v>1348</v>
      </c>
      <c r="K50" s="7">
        <v>1308</v>
      </c>
      <c r="L50" s="5">
        <v>1.18</v>
      </c>
      <c r="M50" s="5">
        <v>25.31</v>
      </c>
      <c r="N50" s="5" t="s">
        <v>17</v>
      </c>
    </row>
    <row r="51" spans="1:14" ht="30.75" thickBot="1">
      <c r="A51" s="5">
        <v>49</v>
      </c>
      <c r="B51" s="6" t="s">
        <v>68</v>
      </c>
      <c r="C51" s="5" t="str">
        <f>"10991344"</f>
        <v>10991344</v>
      </c>
      <c r="D51" s="5" t="s">
        <v>54</v>
      </c>
      <c r="E51" s="5">
        <v>0.066</v>
      </c>
      <c r="F51" s="5">
        <v>28</v>
      </c>
      <c r="G51" s="5">
        <v>76</v>
      </c>
      <c r="H51" s="5">
        <v>339</v>
      </c>
      <c r="I51" s="7">
        <v>1810</v>
      </c>
      <c r="J51" s="5">
        <v>174</v>
      </c>
      <c r="K51" s="5">
        <v>331</v>
      </c>
      <c r="L51" s="5">
        <v>0.55</v>
      </c>
      <c r="M51" s="5">
        <v>23.82</v>
      </c>
      <c r="N51" s="5" t="s">
        <v>12</v>
      </c>
    </row>
    <row r="52" spans="1:14" ht="15.75" thickBot="1">
      <c r="A52" s="5">
        <v>50</v>
      </c>
      <c r="B52" s="8" t="s">
        <v>69</v>
      </c>
      <c r="C52" s="5" t="str">
        <f>"1532236X"</f>
        <v>1532236X</v>
      </c>
      <c r="D52" s="5" t="s">
        <v>54</v>
      </c>
      <c r="E52" s="5">
        <v>0.065</v>
      </c>
      <c r="F52" s="5">
        <v>38</v>
      </c>
      <c r="G52" s="5">
        <v>142</v>
      </c>
      <c r="H52" s="5">
        <v>729</v>
      </c>
      <c r="I52" s="7">
        <v>4925</v>
      </c>
      <c r="J52" s="5">
        <v>503</v>
      </c>
      <c r="K52" s="5">
        <v>714</v>
      </c>
      <c r="L52" s="5">
        <v>0.6</v>
      </c>
      <c r="M52" s="5">
        <v>34.68</v>
      </c>
      <c r="N52" s="5" t="s">
        <v>12</v>
      </c>
    </row>
    <row r="53" spans="1:14" ht="15.75" thickBot="1">
      <c r="A53" s="5">
        <v>51</v>
      </c>
      <c r="B53" s="6" t="s">
        <v>70</v>
      </c>
      <c r="C53" s="5" t="str">
        <f>"11773901"</f>
        <v>11773901</v>
      </c>
      <c r="D53" s="5" t="s">
        <v>54</v>
      </c>
      <c r="E53" s="5">
        <v>0.063</v>
      </c>
      <c r="F53" s="5">
        <v>3</v>
      </c>
      <c r="G53" s="5">
        <v>0</v>
      </c>
      <c r="H53" s="5">
        <v>20</v>
      </c>
      <c r="I53" s="5">
        <v>0</v>
      </c>
      <c r="J53" s="5">
        <v>14</v>
      </c>
      <c r="K53" s="5">
        <v>20</v>
      </c>
      <c r="L53" s="5">
        <v>0.67</v>
      </c>
      <c r="M53" s="5">
        <v>0</v>
      </c>
      <c r="N53" s="5" t="s">
        <v>71</v>
      </c>
    </row>
    <row r="54" spans="1:14" ht="15.75" thickBot="1">
      <c r="A54" s="5">
        <v>52</v>
      </c>
      <c r="B54" s="8" t="s">
        <v>72</v>
      </c>
      <c r="C54" s="5" t="str">
        <f>"07930135"</f>
        <v>07930135</v>
      </c>
      <c r="D54" s="5" t="s">
        <v>54</v>
      </c>
      <c r="E54" s="5">
        <v>0.059</v>
      </c>
      <c r="F54" s="5">
        <v>15</v>
      </c>
      <c r="G54" s="5">
        <v>14</v>
      </c>
      <c r="H54" s="5">
        <v>26</v>
      </c>
      <c r="I54" s="5">
        <v>602</v>
      </c>
      <c r="J54" s="5">
        <v>10</v>
      </c>
      <c r="K54" s="5">
        <v>26</v>
      </c>
      <c r="L54" s="5">
        <v>0.3</v>
      </c>
      <c r="M54" s="5">
        <v>43</v>
      </c>
      <c r="N54" s="5" t="s">
        <v>73</v>
      </c>
    </row>
    <row r="55" spans="1:14" ht="15.75" thickBot="1">
      <c r="A55" s="5">
        <v>53</v>
      </c>
      <c r="B55" s="6" t="s">
        <v>74</v>
      </c>
      <c r="C55" s="5" t="str">
        <f>"12332356"</f>
        <v>12332356</v>
      </c>
      <c r="D55" s="5" t="s">
        <v>54</v>
      </c>
      <c r="E55" s="5">
        <v>0.058</v>
      </c>
      <c r="F55" s="5">
        <v>11</v>
      </c>
      <c r="G55" s="5">
        <v>26</v>
      </c>
      <c r="H55" s="5">
        <v>154</v>
      </c>
      <c r="I55" s="5">
        <v>945</v>
      </c>
      <c r="J55" s="5">
        <v>77</v>
      </c>
      <c r="K55" s="5">
        <v>154</v>
      </c>
      <c r="L55" s="5">
        <v>0.45</v>
      </c>
      <c r="M55" s="5">
        <v>36.35</v>
      </c>
      <c r="N55" s="5" t="s">
        <v>75</v>
      </c>
    </row>
    <row r="56" spans="1:14" ht="15.75" thickBot="1">
      <c r="A56" s="5">
        <v>54</v>
      </c>
      <c r="B56" s="8" t="s">
        <v>76</v>
      </c>
      <c r="C56" s="5" t="str">
        <f>"14320517"</f>
        <v>14320517</v>
      </c>
      <c r="D56" s="5" t="s">
        <v>54</v>
      </c>
      <c r="E56" s="5">
        <v>0.058</v>
      </c>
      <c r="F56" s="5">
        <v>22</v>
      </c>
      <c r="G56" s="5">
        <v>78</v>
      </c>
      <c r="H56" s="5">
        <v>328</v>
      </c>
      <c r="I56" s="7">
        <v>1326</v>
      </c>
      <c r="J56" s="5">
        <v>131</v>
      </c>
      <c r="K56" s="5">
        <v>268</v>
      </c>
      <c r="L56" s="5">
        <v>0.55</v>
      </c>
      <c r="M56" s="5">
        <v>17</v>
      </c>
      <c r="N56" s="5" t="s">
        <v>24</v>
      </c>
    </row>
    <row r="57" spans="1:14" ht="15.75" thickBot="1">
      <c r="A57" s="5">
        <v>55</v>
      </c>
      <c r="B57" s="6" t="s">
        <v>77</v>
      </c>
      <c r="C57" s="5" t="str">
        <f>"02533820"</f>
        <v>02533820</v>
      </c>
      <c r="D57" s="5" t="s">
        <v>78</v>
      </c>
      <c r="E57" s="5">
        <v>0.054</v>
      </c>
      <c r="F57" s="5">
        <v>12</v>
      </c>
      <c r="G57" s="5">
        <v>34</v>
      </c>
      <c r="H57" s="5">
        <v>601</v>
      </c>
      <c r="I57" s="5">
        <v>797</v>
      </c>
      <c r="J57" s="5">
        <v>205</v>
      </c>
      <c r="K57" s="5">
        <v>593</v>
      </c>
      <c r="L57" s="5">
        <v>0.43</v>
      </c>
      <c r="M57" s="5">
        <v>23.44</v>
      </c>
      <c r="N57" s="5" t="s">
        <v>79</v>
      </c>
    </row>
    <row r="58" spans="1:14" ht="15.75" thickBot="1">
      <c r="A58" s="5">
        <v>56</v>
      </c>
      <c r="B58" s="8" t="s">
        <v>80</v>
      </c>
      <c r="C58" s="5" t="str">
        <f>"16083199"</f>
        <v>16083199</v>
      </c>
      <c r="D58" s="5" t="s">
        <v>78</v>
      </c>
      <c r="E58" s="5">
        <v>0.052</v>
      </c>
      <c r="F58" s="5">
        <v>14</v>
      </c>
      <c r="G58" s="5">
        <v>81</v>
      </c>
      <c r="H58" s="5">
        <v>623</v>
      </c>
      <c r="I58" s="7">
        <v>2291</v>
      </c>
      <c r="J58" s="5">
        <v>196</v>
      </c>
      <c r="K58" s="5">
        <v>589</v>
      </c>
      <c r="L58" s="5">
        <v>0.3</v>
      </c>
      <c r="M58" s="5">
        <v>28.28</v>
      </c>
      <c r="N58" s="5" t="s">
        <v>81</v>
      </c>
    </row>
    <row r="59" spans="1:14" ht="15.75" thickBot="1">
      <c r="A59" s="5">
        <v>57</v>
      </c>
      <c r="B59" s="6" t="s">
        <v>82</v>
      </c>
      <c r="C59" s="5" t="str">
        <f>"00092223"</f>
        <v>00092223</v>
      </c>
      <c r="D59" s="5" t="s">
        <v>78</v>
      </c>
      <c r="E59" s="5">
        <v>0.042</v>
      </c>
      <c r="F59" s="5">
        <v>18</v>
      </c>
      <c r="G59" s="5">
        <v>0</v>
      </c>
      <c r="H59" s="5">
        <v>177</v>
      </c>
      <c r="I59" s="5">
        <v>0</v>
      </c>
      <c r="J59" s="5">
        <v>54</v>
      </c>
      <c r="K59" s="5">
        <v>176</v>
      </c>
      <c r="L59" s="5">
        <v>0.33</v>
      </c>
      <c r="M59" s="5">
        <v>0</v>
      </c>
      <c r="N59" s="5" t="s">
        <v>75</v>
      </c>
    </row>
    <row r="60" spans="1:14" ht="15.75" thickBot="1">
      <c r="A60" s="5">
        <v>58</v>
      </c>
      <c r="B60" s="8" t="s">
        <v>83</v>
      </c>
      <c r="C60" s="5" t="str">
        <f>"18722059"</f>
        <v>18722059</v>
      </c>
      <c r="D60" s="5" t="s">
        <v>78</v>
      </c>
      <c r="E60" s="5">
        <v>0.041</v>
      </c>
      <c r="F60" s="5">
        <v>11</v>
      </c>
      <c r="G60" s="5">
        <v>89</v>
      </c>
      <c r="H60" s="5">
        <v>411</v>
      </c>
      <c r="I60" s="7">
        <v>1761</v>
      </c>
      <c r="J60" s="5">
        <v>116</v>
      </c>
      <c r="K60" s="5">
        <v>410</v>
      </c>
      <c r="L60" s="5">
        <v>0.29</v>
      </c>
      <c r="M60" s="5">
        <v>19.79</v>
      </c>
      <c r="N60" s="5" t="s">
        <v>79</v>
      </c>
    </row>
    <row r="61" spans="1:14" ht="15.75" thickBot="1">
      <c r="A61" s="5">
        <v>59</v>
      </c>
      <c r="B61" s="6" t="s">
        <v>84</v>
      </c>
      <c r="C61" s="5" t="str">
        <f>"05251931"</f>
        <v>05251931</v>
      </c>
      <c r="D61" s="5" t="s">
        <v>78</v>
      </c>
      <c r="E61" s="5">
        <v>0.04</v>
      </c>
      <c r="F61" s="5">
        <v>15</v>
      </c>
      <c r="G61" s="5">
        <v>62</v>
      </c>
      <c r="H61" s="5">
        <v>368</v>
      </c>
      <c r="I61" s="7">
        <v>1307</v>
      </c>
      <c r="J61" s="5">
        <v>79</v>
      </c>
      <c r="K61" s="5">
        <v>364</v>
      </c>
      <c r="L61" s="5">
        <v>0.21</v>
      </c>
      <c r="M61" s="5">
        <v>21.08</v>
      </c>
      <c r="N61" s="5" t="s">
        <v>56</v>
      </c>
    </row>
    <row r="62" spans="1:14" ht="30.75" thickBot="1">
      <c r="A62" s="5">
        <v>60</v>
      </c>
      <c r="B62" s="8" t="s">
        <v>85</v>
      </c>
      <c r="C62" s="5" t="str">
        <f>"12056685"</f>
        <v>12056685</v>
      </c>
      <c r="D62" s="5" t="s">
        <v>78</v>
      </c>
      <c r="E62" s="5">
        <v>0.04</v>
      </c>
      <c r="F62" s="5">
        <v>15</v>
      </c>
      <c r="G62" s="5">
        <v>0</v>
      </c>
      <c r="H62" s="5">
        <v>43</v>
      </c>
      <c r="I62" s="5">
        <v>0</v>
      </c>
      <c r="J62" s="5">
        <v>15</v>
      </c>
      <c r="K62" s="5">
        <v>43</v>
      </c>
      <c r="L62" s="5">
        <v>0.27</v>
      </c>
      <c r="M62" s="5">
        <v>0</v>
      </c>
      <c r="N62" s="5" t="s">
        <v>86</v>
      </c>
    </row>
    <row r="63" spans="1:14" ht="15.75" thickBot="1">
      <c r="A63" s="5">
        <v>61</v>
      </c>
      <c r="B63" s="6" t="s">
        <v>87</v>
      </c>
      <c r="C63" s="5" t="str">
        <f>"15256030"</f>
        <v>15256030</v>
      </c>
      <c r="D63" s="5" t="s">
        <v>78</v>
      </c>
      <c r="E63" s="5">
        <v>0.039</v>
      </c>
      <c r="F63" s="5">
        <v>16</v>
      </c>
      <c r="G63" s="5">
        <v>29</v>
      </c>
      <c r="H63" s="5">
        <v>146</v>
      </c>
      <c r="I63" s="5">
        <v>676</v>
      </c>
      <c r="J63" s="5">
        <v>29</v>
      </c>
      <c r="K63" s="5">
        <v>143</v>
      </c>
      <c r="L63" s="5">
        <v>0.22</v>
      </c>
      <c r="M63" s="5">
        <v>23.31</v>
      </c>
      <c r="N63" s="5" t="s">
        <v>12</v>
      </c>
    </row>
    <row r="64" spans="1:14" ht="15.75" thickBot="1">
      <c r="A64" s="5">
        <v>62</v>
      </c>
      <c r="B64" s="8" t="s">
        <v>88</v>
      </c>
      <c r="C64" s="5" t="str">
        <f>"14716577"</f>
        <v>14716577</v>
      </c>
      <c r="D64" s="5" t="s">
        <v>78</v>
      </c>
      <c r="E64" s="5">
        <v>0.037</v>
      </c>
      <c r="F64" s="5">
        <v>18</v>
      </c>
      <c r="G64" s="5">
        <v>15</v>
      </c>
      <c r="H64" s="5">
        <v>245</v>
      </c>
      <c r="I64" s="5">
        <v>158</v>
      </c>
      <c r="J64" s="5">
        <v>28</v>
      </c>
      <c r="K64" s="5">
        <v>190</v>
      </c>
      <c r="L64" s="5">
        <v>0.12</v>
      </c>
      <c r="M64" s="5">
        <v>10.53</v>
      </c>
      <c r="N64" s="5" t="s">
        <v>12</v>
      </c>
    </row>
    <row r="65" spans="1:14" ht="15.75" thickBot="1">
      <c r="A65" s="5">
        <v>63</v>
      </c>
      <c r="B65" s="6" t="s">
        <v>89</v>
      </c>
      <c r="C65" s="5" t="str">
        <f>"15322416"</f>
        <v>15322416</v>
      </c>
      <c r="D65" s="5" t="s">
        <v>78</v>
      </c>
      <c r="E65" s="5">
        <v>0.036</v>
      </c>
      <c r="F65" s="5">
        <v>33</v>
      </c>
      <c r="G65" s="5">
        <v>156</v>
      </c>
      <c r="H65" s="5">
        <v>658</v>
      </c>
      <c r="I65" s="7">
        <v>5561</v>
      </c>
      <c r="J65" s="5">
        <v>229</v>
      </c>
      <c r="K65" s="5">
        <v>657</v>
      </c>
      <c r="L65" s="5">
        <v>0.28</v>
      </c>
      <c r="M65" s="5">
        <v>35.65</v>
      </c>
      <c r="N65" s="5" t="s">
        <v>12</v>
      </c>
    </row>
    <row r="66" spans="1:14" ht="15.75" thickBot="1">
      <c r="A66" s="5">
        <v>64</v>
      </c>
      <c r="B66" s="8" t="s">
        <v>90</v>
      </c>
      <c r="C66" s="5" t="str">
        <f>"0166526X"</f>
        <v>0166526X</v>
      </c>
      <c r="D66" s="5" t="s">
        <v>78</v>
      </c>
      <c r="E66" s="5">
        <v>0.034</v>
      </c>
      <c r="F66" s="5">
        <v>6</v>
      </c>
      <c r="G66" s="5">
        <v>35</v>
      </c>
      <c r="H66" s="5">
        <v>106</v>
      </c>
      <c r="I66" s="7">
        <v>1736</v>
      </c>
      <c r="J66" s="5">
        <v>12</v>
      </c>
      <c r="K66" s="5">
        <v>95</v>
      </c>
      <c r="L66" s="5">
        <v>0.17</v>
      </c>
      <c r="M66" s="5">
        <v>49.6</v>
      </c>
      <c r="N66" s="5" t="s">
        <v>17</v>
      </c>
    </row>
    <row r="67" spans="1:14" ht="30.75" thickBot="1">
      <c r="A67" s="5">
        <v>65</v>
      </c>
      <c r="B67" s="6" t="s">
        <v>91</v>
      </c>
      <c r="C67" s="5" t="str">
        <f>"14645068"</f>
        <v>14645068</v>
      </c>
      <c r="D67" s="5" t="s">
        <v>78</v>
      </c>
      <c r="E67" s="5">
        <v>0.032</v>
      </c>
      <c r="F67" s="5">
        <v>11</v>
      </c>
      <c r="G67" s="5">
        <v>5</v>
      </c>
      <c r="H67" s="5">
        <v>28</v>
      </c>
      <c r="I67" s="5">
        <v>156</v>
      </c>
      <c r="J67" s="5">
        <v>5</v>
      </c>
      <c r="K67" s="5">
        <v>28</v>
      </c>
      <c r="L67" s="5">
        <v>0.2</v>
      </c>
      <c r="M67" s="5">
        <v>31.2</v>
      </c>
      <c r="N67" s="5" t="s">
        <v>12</v>
      </c>
    </row>
    <row r="68" spans="1:14" ht="15.75" thickBot="1">
      <c r="A68" s="5">
        <v>66</v>
      </c>
      <c r="B68" s="8" t="s">
        <v>92</v>
      </c>
      <c r="C68" s="5" t="str">
        <f>"0972060X"</f>
        <v>0972060X</v>
      </c>
      <c r="D68" s="5" t="s">
        <v>78</v>
      </c>
      <c r="E68" s="5">
        <v>0.032</v>
      </c>
      <c r="F68" s="5">
        <v>5</v>
      </c>
      <c r="G68" s="5">
        <v>36</v>
      </c>
      <c r="H68" s="5">
        <v>305</v>
      </c>
      <c r="I68" s="5">
        <v>785</v>
      </c>
      <c r="J68" s="5">
        <v>56</v>
      </c>
      <c r="K68" s="5">
        <v>305</v>
      </c>
      <c r="L68" s="5">
        <v>0.14</v>
      </c>
      <c r="M68" s="5">
        <v>21.81</v>
      </c>
      <c r="N68" s="5" t="s">
        <v>93</v>
      </c>
    </row>
    <row r="69" spans="1:14" ht="15.75" thickBot="1">
      <c r="A69" s="5">
        <v>67</v>
      </c>
      <c r="B69" s="6" t="s">
        <v>94</v>
      </c>
      <c r="C69" s="5" t="str">
        <f>"01934929"</f>
        <v>01934929</v>
      </c>
      <c r="D69" s="5" t="s">
        <v>78</v>
      </c>
      <c r="E69" s="5">
        <v>0.029</v>
      </c>
      <c r="F69" s="5">
        <v>13</v>
      </c>
      <c r="G69" s="5">
        <v>0</v>
      </c>
      <c r="H69" s="5">
        <v>29</v>
      </c>
      <c r="I69" s="5">
        <v>0</v>
      </c>
      <c r="J69" s="5">
        <v>3</v>
      </c>
      <c r="K69" s="5">
        <v>29</v>
      </c>
      <c r="L69" s="5">
        <v>0.1</v>
      </c>
      <c r="M69" s="5">
        <v>0</v>
      </c>
      <c r="N69" s="5" t="s">
        <v>73</v>
      </c>
    </row>
    <row r="70" spans="1:14" ht="15.75" thickBot="1">
      <c r="A70" s="5">
        <v>68</v>
      </c>
      <c r="B70" s="8" t="s">
        <v>95</v>
      </c>
      <c r="C70" s="5" t="str">
        <f>"1773035X"</f>
        <v>1773035X</v>
      </c>
      <c r="D70" s="5" t="s">
        <v>78</v>
      </c>
      <c r="E70" s="5">
        <v>0.028</v>
      </c>
      <c r="F70" s="5">
        <v>6</v>
      </c>
      <c r="G70" s="5">
        <v>68</v>
      </c>
      <c r="H70" s="5">
        <v>353</v>
      </c>
      <c r="I70" s="7">
        <v>1296</v>
      </c>
      <c r="J70" s="5">
        <v>22</v>
      </c>
      <c r="K70" s="5">
        <v>262</v>
      </c>
      <c r="L70" s="5">
        <v>0.07</v>
      </c>
      <c r="M70" s="5">
        <v>19.06</v>
      </c>
      <c r="N70" s="5" t="s">
        <v>17</v>
      </c>
    </row>
    <row r="71" spans="1:14" ht="15.75" thickBot="1">
      <c r="A71" s="5">
        <v>69</v>
      </c>
      <c r="B71" s="6" t="s">
        <v>96</v>
      </c>
      <c r="C71" s="5" t="str">
        <f>"19185561"</f>
        <v>19185561</v>
      </c>
      <c r="D71" s="5" t="s">
        <v>78</v>
      </c>
      <c r="E71" s="5">
        <v>0.026</v>
      </c>
      <c r="F71" s="5">
        <v>1</v>
      </c>
      <c r="G71" s="5">
        <v>6</v>
      </c>
      <c r="H71" s="5">
        <v>51</v>
      </c>
      <c r="I71" s="5">
        <v>192</v>
      </c>
      <c r="J71" s="5">
        <v>3</v>
      </c>
      <c r="K71" s="5">
        <v>51</v>
      </c>
      <c r="L71" s="5">
        <v>0.06</v>
      </c>
      <c r="M71" s="5">
        <v>32</v>
      </c>
      <c r="N71" s="5" t="s">
        <v>86</v>
      </c>
    </row>
    <row r="72" spans="1:14" ht="30.75" thickBot="1">
      <c r="A72" s="5">
        <v>70</v>
      </c>
      <c r="B72" s="8" t="s">
        <v>97</v>
      </c>
      <c r="C72" s="5" t="str">
        <f>"01679244"</f>
        <v>01679244</v>
      </c>
      <c r="D72" s="5" t="s">
        <v>78</v>
      </c>
      <c r="E72" s="5">
        <v>0.025</v>
      </c>
      <c r="F72" s="5">
        <v>5</v>
      </c>
      <c r="G72" s="5">
        <v>0</v>
      </c>
      <c r="H72" s="5">
        <v>26</v>
      </c>
      <c r="I72" s="5">
        <v>0</v>
      </c>
      <c r="J72" s="5">
        <v>0</v>
      </c>
      <c r="K72" s="5">
        <v>25</v>
      </c>
      <c r="L72" s="5">
        <v>0</v>
      </c>
      <c r="M72" s="5">
        <v>0</v>
      </c>
      <c r="N72" s="5" t="s">
        <v>17</v>
      </c>
    </row>
    <row r="73" spans="1:14" ht="15.75" thickBot="1">
      <c r="A73" s="5">
        <v>71</v>
      </c>
      <c r="B73" s="6" t="s">
        <v>98</v>
      </c>
      <c r="C73" s="5" t="str">
        <f>"18833578"</f>
        <v>18833578</v>
      </c>
      <c r="D73" s="5" t="s">
        <v>78</v>
      </c>
      <c r="E73" s="5">
        <v>0.025</v>
      </c>
      <c r="F73" s="5">
        <v>2</v>
      </c>
      <c r="G73" s="5">
        <v>18</v>
      </c>
      <c r="H73" s="5">
        <v>105</v>
      </c>
      <c r="I73" s="5">
        <v>167</v>
      </c>
      <c r="J73" s="5">
        <v>11</v>
      </c>
      <c r="K73" s="5">
        <v>25</v>
      </c>
      <c r="L73" s="5">
        <v>0.44</v>
      </c>
      <c r="M73" s="5">
        <v>9.28</v>
      </c>
      <c r="N73" s="5" t="s">
        <v>56</v>
      </c>
    </row>
    <row r="74" spans="1:14" ht="15.75" thickBot="1">
      <c r="A74" s="5">
        <v>72</v>
      </c>
      <c r="B74" s="8" t="s">
        <v>99</v>
      </c>
      <c r="C74" s="5" t="str">
        <f>"13482238"</f>
        <v>13482238</v>
      </c>
      <c r="D74" s="5" t="s">
        <v>78</v>
      </c>
      <c r="E74" s="5">
        <v>0</v>
      </c>
      <c r="F74" s="5">
        <v>9</v>
      </c>
      <c r="G74" s="5">
        <v>0</v>
      </c>
      <c r="H74" s="5">
        <v>166</v>
      </c>
      <c r="I74" s="5">
        <v>0</v>
      </c>
      <c r="J74" s="5">
        <v>21</v>
      </c>
      <c r="K74" s="5">
        <v>0</v>
      </c>
      <c r="L74" s="5">
        <v>0</v>
      </c>
      <c r="M74" s="5">
        <v>0</v>
      </c>
      <c r="N74" s="5" t="s">
        <v>56</v>
      </c>
    </row>
    <row r="76" spans="1:6" ht="15">
      <c r="A76" s="1" t="s">
        <v>101</v>
      </c>
      <c r="F76" s="9"/>
    </row>
    <row r="77" spans="1:6" ht="15">
      <c r="A77" s="1" t="s">
        <v>102</v>
      </c>
      <c r="F77" s="9"/>
    </row>
    <row r="78" ht="15">
      <c r="F78" s="9"/>
    </row>
    <row r="79" spans="1:6" ht="15">
      <c r="A79" s="1" t="s">
        <v>100</v>
      </c>
      <c r="F79" s="9"/>
    </row>
  </sheetData>
  <sheetProtection/>
  <mergeCells count="1">
    <mergeCell ref="D2:E2"/>
  </mergeCells>
  <hyperlinks>
    <hyperlink ref="B3" r:id="rId1" tooltip="view journal details" display="http://www.scimagojr.com/journalsearch.php?q=19400156815&amp;tip=sid&amp;clean=0"/>
    <hyperlink ref="B4" r:id="rId2" tooltip="view journal details" display="http://www.scimagojr.com/journalsearch.php?q=23915&amp;tip=sid&amp;clean=0"/>
    <hyperlink ref="B5" r:id="rId3" tooltip="view journal details" display="http://www.scimagojr.com/journalsearch.php?q=23909&amp;tip=sid&amp;clean=0"/>
    <hyperlink ref="B6" r:id="rId4" tooltip="view journal details" display="http://www.scimagojr.com/journalsearch.php?q=15437&amp;tip=sid&amp;clean=0"/>
    <hyperlink ref="B7" r:id="rId5" tooltip="view journal details" display="http://www.scimagojr.com/journalsearch.php?q=30867&amp;tip=sid&amp;clean=0"/>
    <hyperlink ref="B8" r:id="rId6" tooltip="view journal details" display="http://www.scimagojr.com/journalsearch.php?q=25180&amp;tip=sid&amp;clean=0"/>
    <hyperlink ref="B9" r:id="rId7" tooltip="view journal details" display="http://www.scimagojr.com/journalsearch.php?q=130000&amp;tip=sid&amp;clean=0"/>
    <hyperlink ref="B10" r:id="rId8" tooltip="view journal details" display="http://www.scimagojr.com/journalsearch.php?q=23911&amp;tip=sid&amp;clean=0"/>
    <hyperlink ref="B11" r:id="rId9" tooltip="view journal details" display="http://www.scimagojr.com/journalsearch.php?q=25236&amp;tip=sid&amp;clean=0"/>
    <hyperlink ref="B12" r:id="rId10" tooltip="view journal details" display="http://www.scimagojr.com/journalsearch.php?q=23913&amp;tip=sid&amp;clean=0"/>
    <hyperlink ref="B13" r:id="rId11" tooltip="view journal details" display="http://www.scimagojr.com/journalsearch.php?q=25181&amp;tip=sid&amp;clean=0"/>
    <hyperlink ref="B14" r:id="rId12" tooltip="view journal details" display="http://www.scimagojr.com/journalsearch.php?q=17595&amp;tip=sid&amp;clean=0"/>
    <hyperlink ref="B15" r:id="rId13" tooltip="view journal details" display="http://www.scimagojr.com/journalsearch.php?q=24555&amp;tip=sid&amp;clean=0"/>
    <hyperlink ref="B16" r:id="rId14" tooltip="view journal details" display="http://www.scimagojr.com/journalsearch.php?q=24088&amp;tip=sid&amp;clean=0"/>
    <hyperlink ref="B17" r:id="rId15" tooltip="view journal details" display="http://www.scimagojr.com/journalsearch.php?q=24172&amp;tip=sid&amp;clean=0"/>
    <hyperlink ref="B18" r:id="rId16" tooltip="view journal details" display="http://www.scimagojr.com/journalsearch.php?q=24063&amp;tip=sid&amp;clean=0"/>
    <hyperlink ref="B19" r:id="rId17" tooltip="view journal details" display="http://www.scimagojr.com/journalsearch.php?q=23979&amp;tip=sid&amp;clean=0"/>
    <hyperlink ref="B20" r:id="rId18" tooltip="view journal details" display="http://www.scimagojr.com/journalsearch.php?q=23973&amp;tip=sid&amp;clean=0"/>
    <hyperlink ref="B21" r:id="rId19" tooltip="view journal details" display="http://www.scimagojr.com/journalsearch.php?q=19600163500&amp;tip=sid&amp;clean=0"/>
    <hyperlink ref="B22" r:id="rId20" tooltip="view journal details" display="http://www.scimagojr.com/journalsearch.php?q=23061&amp;tip=sid&amp;clean=0"/>
    <hyperlink ref="B23" r:id="rId21" tooltip="view journal details" display="http://www.scimagojr.com/journalsearch.php?q=25898&amp;tip=sid&amp;clean=0"/>
    <hyperlink ref="B24" r:id="rId22" tooltip="view journal details" display="http://www.scimagojr.com/journalsearch.php?q=16948&amp;tip=sid&amp;clean=0"/>
    <hyperlink ref="B25" r:id="rId23" tooltip="view journal details" display="http://www.scimagojr.com/journalsearch.php?q=25125&amp;tip=sid&amp;clean=0"/>
    <hyperlink ref="B26" r:id="rId24" tooltip="view journal details" display="http://www.scimagojr.com/journalsearch.php?q=24532&amp;tip=sid&amp;clean=0"/>
    <hyperlink ref="B27" r:id="rId25" tooltip="view journal details" display="http://www.scimagojr.com/journalsearch.php?q=25282&amp;tip=sid&amp;clean=0"/>
    <hyperlink ref="B28" r:id="rId26" tooltip="view journal details" display="http://www.scimagojr.com/journalsearch.php?q=21999&amp;tip=sid&amp;clean=0"/>
    <hyperlink ref="B29" r:id="rId27" tooltip="view journal details" display="http://www.scimagojr.com/journalsearch.php?q=24072&amp;tip=sid&amp;clean=0"/>
    <hyperlink ref="B30" r:id="rId28" tooltip="view journal details" display="http://www.scimagojr.com/journalsearch.php?q=130124&amp;tip=sid&amp;clean=0"/>
    <hyperlink ref="B31" r:id="rId29" tooltip="view journal details" display="http://www.scimagojr.com/journalsearch.php?q=27743&amp;tip=sid&amp;clean=0"/>
    <hyperlink ref="B32" r:id="rId30" tooltip="view journal details" display="http://www.scimagojr.com/journalsearch.php?q=19700174958&amp;tip=sid&amp;clean=0"/>
    <hyperlink ref="B33" r:id="rId31" tooltip="view journal details" display="http://www.scimagojr.com/journalsearch.php?q=24154&amp;tip=sid&amp;clean=0"/>
    <hyperlink ref="B34" r:id="rId32" tooltip="view journal details" display="http://www.scimagojr.com/journalsearch.php?q=20922&amp;tip=sid&amp;clean=0"/>
    <hyperlink ref="B35" r:id="rId33" tooltip="view journal details" display="http://www.scimagojr.com/journalsearch.php?q=16533&amp;tip=sid&amp;clean=0"/>
    <hyperlink ref="B36" r:id="rId34" tooltip="view journal details" display="http://www.scimagojr.com/journalsearch.php?q=24595&amp;tip=sid&amp;clean=0"/>
    <hyperlink ref="B37" r:id="rId35" tooltip="view journal details" display="http://www.scimagojr.com/journalsearch.php?q=24599&amp;tip=sid&amp;clean=0"/>
    <hyperlink ref="B38" r:id="rId36" tooltip="view journal details" display="http://www.scimagojr.com/journalsearch.php?q=23420&amp;tip=sid&amp;clean=0"/>
    <hyperlink ref="B39" r:id="rId37" tooltip="view journal details" display="http://www.scimagojr.com/journalsearch.php?q=23942&amp;tip=sid&amp;clean=0"/>
    <hyperlink ref="B40" r:id="rId38" tooltip="view journal details" display="http://www.scimagojr.com/journalsearch.php?q=22683&amp;tip=sid&amp;clean=0"/>
    <hyperlink ref="B41" r:id="rId39" tooltip="view journal details" display="http://www.scimagojr.com/journalsearch.php?q=24022&amp;tip=sid&amp;clean=0"/>
    <hyperlink ref="B42" r:id="rId40" tooltip="view journal details" display="http://www.scimagojr.com/journalsearch.php?q=4000151702&amp;tip=sid&amp;clean=0"/>
    <hyperlink ref="B43" r:id="rId41" tooltip="view journal details" display="http://www.scimagojr.com/journalsearch.php?q=19700175229&amp;tip=sid&amp;clean=0"/>
    <hyperlink ref="B44" r:id="rId42" tooltip="view journal details" display="http://www.scimagojr.com/journalsearch.php?q=23963&amp;tip=sid&amp;clean=0"/>
    <hyperlink ref="B45" r:id="rId43" tooltip="view journal details" display="http://www.scimagojr.com/journalsearch.php?q=24023&amp;tip=sid&amp;clean=0"/>
    <hyperlink ref="B46" r:id="rId44" tooltip="view journal details" display="http://www.scimagojr.com/journalsearch.php?q=24059&amp;tip=sid&amp;clean=0"/>
    <hyperlink ref="B47" r:id="rId45" tooltip="view journal details" display="http://www.scimagojr.com/journalsearch.php?q=24066&amp;tip=sid&amp;clean=0"/>
    <hyperlink ref="B48" r:id="rId46" tooltip="view journal details" display="http://www.scimagojr.com/journalsearch.php?q=24012&amp;tip=sid&amp;clean=0"/>
    <hyperlink ref="B49" r:id="rId47" tooltip="view journal details" display="http://www.scimagojr.com/journalsearch.php?q=24640&amp;tip=sid&amp;clean=0"/>
    <hyperlink ref="B50" r:id="rId48" tooltip="view journal details" display="http://www.scimagojr.com/journalsearch.php?q=24060&amp;tip=sid&amp;clean=0"/>
    <hyperlink ref="B51" r:id="rId49" tooltip="view journal details" display="http://www.scimagojr.com/journalsearch.php?q=24043&amp;tip=sid&amp;clean=0"/>
    <hyperlink ref="B52" r:id="rId50" tooltip="view journal details" display="http://www.scimagojr.com/journalsearch.php?q=23932&amp;tip=sid&amp;clean=0"/>
    <hyperlink ref="B53" r:id="rId51" tooltip="view journal details" display="http://www.scimagojr.com/journalsearch.php?q=10600153358&amp;tip=sid&amp;clean=0"/>
    <hyperlink ref="B54" r:id="rId52" tooltip="view journal details" display="http://www.scimagojr.com/journalsearch.php?q=84944&amp;tip=sid&amp;clean=0"/>
    <hyperlink ref="B55" r:id="rId53" tooltip="view journal details" display="http://www.scimagojr.com/journalsearch.php?q=22659&amp;tip=sid&amp;clean=0"/>
    <hyperlink ref="B56" r:id="rId54" tooltip="view journal details" display="http://www.scimagojr.com/journalsearch.php?q=23415&amp;tip=sid&amp;clean=0"/>
    <hyperlink ref="B57" r:id="rId55" tooltip="view journal details" display="http://www.scimagojr.com/journalsearch.php?q=23994&amp;tip=sid&amp;clean=0"/>
    <hyperlink ref="B58" r:id="rId56" tooltip="view journal details" display="http://www.scimagojr.com/journalsearch.php?q=24018&amp;tip=sid&amp;clean=0"/>
    <hyperlink ref="B59" r:id="rId57" tooltip="view journal details" display="http://www.scimagojr.com/journalsearch.php?q=23955&amp;tip=sid&amp;clean=0"/>
    <hyperlink ref="B60" r:id="rId58" tooltip="view journal details" display="http://www.scimagojr.com/journalsearch.php?q=12894&amp;tip=sid&amp;clean=0"/>
    <hyperlink ref="B61" r:id="rId59" tooltip="view journal details" display="http://www.scimagojr.com/journalsearch.php?q=23944&amp;tip=sid&amp;clean=0"/>
    <hyperlink ref="B62" r:id="rId60" tooltip="view journal details" display="http://www.scimagojr.com/journalsearch.php?q=29619&amp;tip=sid&amp;clean=0"/>
    <hyperlink ref="B63" r:id="rId61" tooltip="view journal details" display="http://www.scimagojr.com/journalsearch.php?q=23999&amp;tip=sid&amp;clean=0"/>
    <hyperlink ref="B64" r:id="rId62" tooltip="view journal details" display="http://www.scimagojr.com/journalsearch.php?q=24065&amp;tip=sid&amp;clean=0"/>
    <hyperlink ref="B65" r:id="rId63" tooltip="view journal details" display="http://www.scimagojr.com/journalsearch.php?q=31671&amp;tip=sid&amp;clean=0"/>
    <hyperlink ref="B66" r:id="rId64" tooltip="view journal details" display="http://www.scimagojr.com/journalsearch.php?q=17700155009&amp;tip=sid&amp;clean=0"/>
    <hyperlink ref="B67" r:id="rId65" tooltip="view journal details" display="http://www.scimagojr.com/journalsearch.php?q=24020&amp;tip=sid&amp;clean=0"/>
    <hyperlink ref="B68" r:id="rId66" tooltip="view journal details" display="http://www.scimagojr.com/journalsearch.php?q=5300152528&amp;tip=sid&amp;clean=0"/>
    <hyperlink ref="B69" r:id="rId67" tooltip="view journal details" display="http://www.scimagojr.com/journalsearch.php?q=25308&amp;tip=sid&amp;clean=0"/>
    <hyperlink ref="B70" r:id="rId68" tooltip="view journal details" display="http://www.scimagojr.com/journalsearch.php?q=100147021&amp;tip=sid&amp;clean=0"/>
    <hyperlink ref="B71" r:id="rId69" tooltip="view journal details" display="http://www.scimagojr.com/journalsearch.php?q=19700175002&amp;tip=sid&amp;clean=0"/>
    <hyperlink ref="B72" r:id="rId70" tooltip="view journal details" display="http://www.scimagojr.com/journalsearch.php?q=12000154531&amp;tip=sid&amp;clean=0"/>
    <hyperlink ref="B73" r:id="rId71" tooltip="view journal details" display="http://www.scimagojr.com/journalsearch.php?q=19500157811&amp;tip=sid&amp;clean=0"/>
    <hyperlink ref="B74" r:id="rId72" tooltip="view journal details" display="http://www.scimagojr.com/journalsearch.php?q=19400158567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2012-02-24T07:07:48Z</dcterms:created>
  <dcterms:modified xsi:type="dcterms:W3CDTF">2012-03-05T07:59:31Z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