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5480" windowHeight="9720" activeTab="0"/>
  </bookViews>
  <sheets>
    <sheet name="excel 2 " sheetId="1" r:id="rId1"/>
  </sheets>
  <definedNames/>
  <calcPr fullCalcOnLoad="1"/>
</workbook>
</file>

<file path=xl/sharedStrings.xml><?xml version="1.0" encoding="utf-8"?>
<sst xmlns="http://schemas.openxmlformats.org/spreadsheetml/2006/main" count="313" uniqueCount="136">
  <si>
    <t>Title</t>
  </si>
  <si>
    <t>ISSN</t>
  </si>
  <si>
    <t>Total Docs. (2011)</t>
  </si>
  <si>
    <t>Total Docs. (3years)</t>
  </si>
  <si>
    <t>Total Refs.</t>
  </si>
  <si>
    <t>Total Cites (3years)</t>
  </si>
  <si>
    <t>Citable Docs. (3years)</t>
  </si>
  <si>
    <t>Cites / Doc. (2years)</t>
  </si>
  <si>
    <t>Ref. / Doc.</t>
  </si>
  <si>
    <t>Country</t>
  </si>
  <si>
    <t>Aldrichimica Acta</t>
  </si>
  <si>
    <t>Q1</t>
  </si>
  <si>
    <t>United States</t>
  </si>
  <si>
    <t>Natural Product Reports</t>
  </si>
  <si>
    <t>United Kingdom</t>
  </si>
  <si>
    <t>Chemistry and Biology</t>
  </si>
  <si>
    <t>Medicinal Research Reviews</t>
  </si>
  <si>
    <t>Organic Letters</t>
  </si>
  <si>
    <t>Bioconjugate Chemistry</t>
  </si>
  <si>
    <t>Advances in Carbohydrate Chemistry and Biochemistry</t>
  </si>
  <si>
    <t>Advanced Synthesis and Catalysis</t>
  </si>
  <si>
    <t>Journal of Medicinal Chemistry</t>
  </si>
  <si>
    <t>Polymer Chemistry</t>
  </si>
  <si>
    <t>Biomacromolecules</t>
  </si>
  <si>
    <t>Chembiochem : a European journal of chemical biology</t>
  </si>
  <si>
    <t>Journal of Organic Chemistry</t>
  </si>
  <si>
    <t>Journal of Mass Spectrometry</t>
  </si>
  <si>
    <t>Chemical Research in Toxicology</t>
  </si>
  <si>
    <t>Topics in Organometallic Chemistry</t>
  </si>
  <si>
    <t>Germany</t>
  </si>
  <si>
    <t>Organic and Biomolecular Chemistry</t>
  </si>
  <si>
    <t>ACS Medicinal Chemistry Letters</t>
  </si>
  <si>
    <t>ChemMedChem</t>
  </si>
  <si>
    <t>Advances in Catalysis</t>
  </si>
  <si>
    <t>Current Organic Synthesis</t>
  </si>
  <si>
    <t>Netherlands</t>
  </si>
  <si>
    <t>Polymer</t>
  </si>
  <si>
    <t>International Journal of Nanomedicine</t>
  </si>
  <si>
    <t>New Zealand</t>
  </si>
  <si>
    <t>Tetrahedron</t>
  </si>
  <si>
    <t>European Journal of Organic Chemistry</t>
  </si>
  <si>
    <t>Synlett</t>
  </si>
  <si>
    <t>Q2</t>
  </si>
  <si>
    <t>Current Organic Chemistry</t>
  </si>
  <si>
    <t>Bioorganic and Medicinal Chemistry Letters</t>
  </si>
  <si>
    <t>Organic Process Research and Development</t>
  </si>
  <si>
    <t>Bioorganic and Medicinal Chemistry</t>
  </si>
  <si>
    <t>Macromolecular Chemistry and Physics</t>
  </si>
  <si>
    <t>Synthesis</t>
  </si>
  <si>
    <t>Tetrahedron Letters</t>
  </si>
  <si>
    <t>Molecular Diversity</t>
  </si>
  <si>
    <t>Fuel</t>
  </si>
  <si>
    <t>Chirality</t>
  </si>
  <si>
    <t>European Polymer Journal</t>
  </si>
  <si>
    <t>Carbohydrate Research</t>
  </si>
  <si>
    <t>Mini-Reviews in Organic Chemistry</t>
  </si>
  <si>
    <t>Reactive and Functional Polymers</t>
  </si>
  <si>
    <t>Fuel Processing Technology</t>
  </si>
  <si>
    <t>Polymer Degradation and Stability</t>
  </si>
  <si>
    <t>Journal of Organometallic Chemistry</t>
  </si>
  <si>
    <t>Molecules</t>
  </si>
  <si>
    <t>Switzerland</t>
  </si>
  <si>
    <t>Journal of Physical Organic Chemistry</t>
  </si>
  <si>
    <t>Phytotherapy Research</t>
  </si>
  <si>
    <t>Organic Syntheses</t>
  </si>
  <si>
    <t>Archiv der Pharmazie</t>
  </si>
  <si>
    <t>Methods of Biochemical Analysis</t>
  </si>
  <si>
    <t>Organic Preparations and Procedures International</t>
  </si>
  <si>
    <t>Q3</t>
  </si>
  <si>
    <t>Polymer Testing</t>
  </si>
  <si>
    <t>Archives of Pharmacal Research</t>
  </si>
  <si>
    <t>South Korea</t>
  </si>
  <si>
    <t>Bioorganic Chemistry</t>
  </si>
  <si>
    <t>Chemical and Pharmaceutical Bulletin</t>
  </si>
  <si>
    <t>Japan</t>
  </si>
  <si>
    <t>Drug Development Research</t>
  </si>
  <si>
    <t>Heterocycles</t>
  </si>
  <si>
    <t>Express Polymer Letters</t>
  </si>
  <si>
    <t>Hungary</t>
  </si>
  <si>
    <t>Journal of Natural Medicines</t>
  </si>
  <si>
    <t>Annual Reports on the Progress of Chemistry - Section B</t>
  </si>
  <si>
    <t>Journal of Carbohydrate Chemistry</t>
  </si>
  <si>
    <t>Yuki Gosei Kagaku Kyokaishi/Journal of Synthetic Organic Chemistry</t>
  </si>
  <si>
    <t>Journal of Labelled Compounds and Radiopharmaceuticals</t>
  </si>
  <si>
    <t>Synthetic Communications</t>
  </si>
  <si>
    <t>Topics in Stereochemistry</t>
  </si>
  <si>
    <t>Journal of Heterocyclic Chemistry</t>
  </si>
  <si>
    <t>Main Group Chemistry</t>
  </si>
  <si>
    <t>Advances in Heterocyclic Chemistry</t>
  </si>
  <si>
    <t>Beilstein Journal of Organic Chemistry</t>
  </si>
  <si>
    <t>Letters in Organic Chemistry</t>
  </si>
  <si>
    <t>Arkivoc</t>
  </si>
  <si>
    <t>Medicinal Chemistry Research</t>
  </si>
  <si>
    <t>Progress in Heterocyclic Chemistry</t>
  </si>
  <si>
    <t>Polycyclic Aromatic Compounds</t>
  </si>
  <si>
    <t>Arzneimittel-Forschung/Drug Research</t>
  </si>
  <si>
    <t>Photochemistry</t>
  </si>
  <si>
    <t>Q4</t>
  </si>
  <si>
    <t>Indian Journal of Chemistry - Section B Organic and Medicinal Chemistry</t>
  </si>
  <si>
    <t>India</t>
  </si>
  <si>
    <t>Chinese Journal of Chromatography</t>
  </si>
  <si>
    <t>China</t>
  </si>
  <si>
    <t>Russian Journal of Bioorganic Chemistry</t>
  </si>
  <si>
    <t>Russian Federation</t>
  </si>
  <si>
    <t>Russian Journal of Organic Chemistry</t>
  </si>
  <si>
    <t>Chemistry of Natural Compounds</t>
  </si>
  <si>
    <t>Chinese Journal of Organic Chemistry</t>
  </si>
  <si>
    <t>Chemistry of Heterocyclic Compounds</t>
  </si>
  <si>
    <t>Polimeros</t>
  </si>
  <si>
    <t>Brazil</t>
  </si>
  <si>
    <t>Bioorganicheskaya Khimiya</t>
  </si>
  <si>
    <t>Petroleum Chemistry</t>
  </si>
  <si>
    <t>Main Group Metal Chemistry</t>
  </si>
  <si>
    <t>Israel</t>
  </si>
  <si>
    <t>Journal of Essential Oil-Bearing Plants</t>
  </si>
  <si>
    <t>OCL - Oleagineux Corps Gras Lipides</t>
  </si>
  <si>
    <t>France</t>
  </si>
  <si>
    <t>Journal of Rubber Research</t>
  </si>
  <si>
    <t>Malaysia</t>
  </si>
  <si>
    <t>Heterocyclic Communications</t>
  </si>
  <si>
    <t>Indian Journal of Heterocyclic Chemistry</t>
  </si>
  <si>
    <t>Journal of Applied Biological Chemistry</t>
  </si>
  <si>
    <t>MolBank</t>
  </si>
  <si>
    <t>Khimiya Geterotsiklicheskikh Soedinenii</t>
  </si>
  <si>
    <t>Latvia</t>
  </si>
  <si>
    <t>Bioinorganic Chemistry and Applications</t>
  </si>
  <si>
    <t>Rivista Italiana delle Sostanze Grasse</t>
  </si>
  <si>
    <t>Italy</t>
  </si>
  <si>
    <t>Polymer Science - Series C</t>
  </si>
  <si>
    <t>Tetrahedron Organic Chemistry Series</t>
  </si>
  <si>
    <t>Retrieved from: http://www.scimagojr.com.</t>
  </si>
  <si>
    <t>Organic Chemistry</t>
  </si>
  <si>
    <t>H index**</t>
  </si>
  <si>
    <t>SJR*</t>
  </si>
  <si>
    <t xml:space="preserve"> * SJR indicator is for ranking scholarly journals based on citation weighting schemes and eigenvector centrality to be used in complex and heterogeneous citation networks </t>
  </si>
  <si>
    <t>** The h-index is an index that attempts to measure both the productivity and impact of the published work of a scientist or scholar.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</si>
</sst>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E9E9E9"/>
      </left>
      <right style="medium">
        <color rgb="FFE9E9E9"/>
      </right>
      <top style="medium">
        <color rgb="FFE9E9E9"/>
      </top>
      <bottom style="medium">
        <color rgb="FFE9E9E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37" fillId="0" borderId="0" xfId="0" applyFont="1" applyAlignment="1">
      <alignment vertical="top" wrapText="1"/>
    </xf>
    <xf numFmtId="0" fontId="35" fillId="0" borderId="0" xfId="0" applyFont="1" applyAlignment="1">
      <alignment horizontal="center" vertical="top" wrapText="1"/>
    </xf>
    <xf numFmtId="3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0" fontId="29" fillId="33" borderId="10" xfId="52" applyFill="1" applyBorder="1" applyAlignment="1" applyProtection="1">
      <alignment horizontal="left" vertical="top" wrapText="1"/>
      <protection/>
    </xf>
    <xf numFmtId="0" fontId="29" fillId="34" borderId="10" xfId="52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center" vertical="top" wrapText="1"/>
    </xf>
    <xf numFmtId="0" fontId="3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imagojr.com/journalsearch.php?q=25781&amp;tip=sid&amp;clean=0" TargetMode="External" /><Relationship Id="rId2" Type="http://schemas.openxmlformats.org/officeDocument/2006/relationships/hyperlink" Target="http://www.scimagojr.com/journalsearch.php?q=26371&amp;tip=sid&amp;clean=0" TargetMode="External" /><Relationship Id="rId3" Type="http://schemas.openxmlformats.org/officeDocument/2006/relationships/hyperlink" Target="http://www.scimagojr.com/journalsearch.php?q=23405&amp;tip=sid&amp;clean=0" TargetMode="External" /><Relationship Id="rId4" Type="http://schemas.openxmlformats.org/officeDocument/2006/relationships/hyperlink" Target="http://www.scimagojr.com/journalsearch.php?q=19907&amp;tip=sid&amp;clean=0" TargetMode="External" /><Relationship Id="rId5" Type="http://schemas.openxmlformats.org/officeDocument/2006/relationships/hyperlink" Target="http://www.scimagojr.com/journalsearch.php?q=26396&amp;tip=sid&amp;clean=0" TargetMode="External" /><Relationship Id="rId6" Type="http://schemas.openxmlformats.org/officeDocument/2006/relationships/hyperlink" Target="http://www.scimagojr.com/journalsearch.php?q=16876&amp;tip=sid&amp;clean=0" TargetMode="External" /><Relationship Id="rId7" Type="http://schemas.openxmlformats.org/officeDocument/2006/relationships/hyperlink" Target="http://www.scimagojr.com/journalsearch.php?q=26908&amp;tip=sid&amp;clean=0" TargetMode="External" /><Relationship Id="rId8" Type="http://schemas.openxmlformats.org/officeDocument/2006/relationships/hyperlink" Target="http://www.scimagojr.com/journalsearch.php?q=22669&amp;tip=sid&amp;clean=0" TargetMode="External" /><Relationship Id="rId9" Type="http://schemas.openxmlformats.org/officeDocument/2006/relationships/hyperlink" Target="http://www.scimagojr.com/journalsearch.php?q=23041&amp;tip=sid&amp;clean=0" TargetMode="External" /><Relationship Id="rId10" Type="http://schemas.openxmlformats.org/officeDocument/2006/relationships/hyperlink" Target="http://www.scimagojr.com/journalsearch.php?q=19700182678&amp;tip=sid&amp;clean=0" TargetMode="External" /><Relationship Id="rId11" Type="http://schemas.openxmlformats.org/officeDocument/2006/relationships/hyperlink" Target="http://www.scimagojr.com/journalsearch.php?q=25780&amp;tip=sid&amp;clean=0" TargetMode="External" /><Relationship Id="rId12" Type="http://schemas.openxmlformats.org/officeDocument/2006/relationships/hyperlink" Target="http://www.scimagojr.com/journalsearch.php?q=16944&amp;tip=sid&amp;clean=0" TargetMode="External" /><Relationship Id="rId13" Type="http://schemas.openxmlformats.org/officeDocument/2006/relationships/hyperlink" Target="http://www.scimagojr.com/journalsearch.php?q=25896&amp;tip=sid&amp;clean=0" TargetMode="External" /><Relationship Id="rId14" Type="http://schemas.openxmlformats.org/officeDocument/2006/relationships/hyperlink" Target="http://www.scimagojr.com/journalsearch.php?q=24044&amp;tip=sid&amp;clean=0" TargetMode="External" /><Relationship Id="rId15" Type="http://schemas.openxmlformats.org/officeDocument/2006/relationships/hyperlink" Target="http://www.scimagojr.com/journalsearch.php?q=24649&amp;tip=sid&amp;clean=0" TargetMode="External" /><Relationship Id="rId16" Type="http://schemas.openxmlformats.org/officeDocument/2006/relationships/hyperlink" Target="http://www.scimagojr.com/journalsearch.php?q=4900153219&amp;tip=sid&amp;clean=0" TargetMode="External" /><Relationship Id="rId17" Type="http://schemas.openxmlformats.org/officeDocument/2006/relationships/hyperlink" Target="http://www.scimagojr.com/journalsearch.php?q=26388&amp;tip=sid&amp;clean=0" TargetMode="External" /><Relationship Id="rId18" Type="http://schemas.openxmlformats.org/officeDocument/2006/relationships/hyperlink" Target="http://www.scimagojr.com/journalsearch.php?q=19700177127&amp;tip=sid&amp;clean=0" TargetMode="External" /><Relationship Id="rId19" Type="http://schemas.openxmlformats.org/officeDocument/2006/relationships/hyperlink" Target="http://www.scimagojr.com/journalsearch.php?q=4400151608&amp;tip=sid&amp;clean=0" TargetMode="External" /><Relationship Id="rId20" Type="http://schemas.openxmlformats.org/officeDocument/2006/relationships/hyperlink" Target="http://www.scimagojr.com/journalsearch.php?q=26532&amp;tip=sid&amp;clean=0" TargetMode="External" /><Relationship Id="rId21" Type="http://schemas.openxmlformats.org/officeDocument/2006/relationships/hyperlink" Target="http://www.scimagojr.com/journalsearch.php?q=4700152613&amp;tip=sid&amp;clean=0" TargetMode="External" /><Relationship Id="rId22" Type="http://schemas.openxmlformats.org/officeDocument/2006/relationships/hyperlink" Target="http://www.scimagojr.com/journalsearch.php?q=21444&amp;tip=sid&amp;clean=0" TargetMode="External" /><Relationship Id="rId23" Type="http://schemas.openxmlformats.org/officeDocument/2006/relationships/hyperlink" Target="http://www.scimagojr.com/journalsearch.php?q=7700153108&amp;tip=sid&amp;clean=0" TargetMode="External" /><Relationship Id="rId24" Type="http://schemas.openxmlformats.org/officeDocument/2006/relationships/hyperlink" Target="http://www.scimagojr.com/journalsearch.php?q=26512&amp;tip=sid&amp;clean=0" TargetMode="External" /><Relationship Id="rId25" Type="http://schemas.openxmlformats.org/officeDocument/2006/relationships/hyperlink" Target="http://www.scimagojr.com/journalsearch.php?q=25853&amp;tip=sid&amp;clean=0" TargetMode="External" /><Relationship Id="rId26" Type="http://schemas.openxmlformats.org/officeDocument/2006/relationships/hyperlink" Target="http://www.scimagojr.com/journalsearch.php?q=26491&amp;tip=sid&amp;clean=0" TargetMode="External" /><Relationship Id="rId27" Type="http://schemas.openxmlformats.org/officeDocument/2006/relationships/hyperlink" Target="http://www.scimagojr.com/journalsearch.php?q=25836&amp;tip=sid&amp;clean=0" TargetMode="External" /><Relationship Id="rId28" Type="http://schemas.openxmlformats.org/officeDocument/2006/relationships/hyperlink" Target="http://www.scimagojr.com/journalsearch.php?q=25788&amp;tip=sid&amp;clean=0" TargetMode="External" /><Relationship Id="rId29" Type="http://schemas.openxmlformats.org/officeDocument/2006/relationships/hyperlink" Target="http://www.scimagojr.com/journalsearch.php?q=26400&amp;tip=sid&amp;clean=0" TargetMode="External" /><Relationship Id="rId30" Type="http://schemas.openxmlformats.org/officeDocument/2006/relationships/hyperlink" Target="http://www.scimagojr.com/journalsearch.php?q=25786&amp;tip=sid&amp;clean=0" TargetMode="External" /><Relationship Id="rId31" Type="http://schemas.openxmlformats.org/officeDocument/2006/relationships/hyperlink" Target="http://www.scimagojr.com/journalsearch.php?q=25937&amp;tip=sid&amp;clean=0" TargetMode="External" /><Relationship Id="rId32" Type="http://schemas.openxmlformats.org/officeDocument/2006/relationships/hyperlink" Target="http://www.scimagojr.com/journalsearch.php?q=19600164300&amp;tip=sid&amp;clean=0" TargetMode="External" /><Relationship Id="rId33" Type="http://schemas.openxmlformats.org/officeDocument/2006/relationships/hyperlink" Target="http://www.scimagojr.com/journalsearch.php?q=26514&amp;tip=sid&amp;clean=0" TargetMode="External" /><Relationship Id="rId34" Type="http://schemas.openxmlformats.org/officeDocument/2006/relationships/hyperlink" Target="http://www.scimagojr.com/journalsearch.php?q=29053&amp;tip=sid&amp;clean=0" TargetMode="External" /><Relationship Id="rId35" Type="http://schemas.openxmlformats.org/officeDocument/2006/relationships/hyperlink" Target="http://www.scimagojr.com/journalsearch.php?q=16313&amp;tip=sid&amp;clean=0" TargetMode="External" /><Relationship Id="rId36" Type="http://schemas.openxmlformats.org/officeDocument/2006/relationships/hyperlink" Target="http://www.scimagojr.com/journalsearch.php?q=16948&amp;tip=sid&amp;clean=0" TargetMode="External" /><Relationship Id="rId37" Type="http://schemas.openxmlformats.org/officeDocument/2006/relationships/hyperlink" Target="http://www.scimagojr.com/journalsearch.php?q=26508&amp;tip=sid&amp;clean=0" TargetMode="External" /><Relationship Id="rId38" Type="http://schemas.openxmlformats.org/officeDocument/2006/relationships/hyperlink" Target="http://www.scimagojr.com/journalsearch.php?q=25854&amp;tip=sid&amp;clean=0" TargetMode="External" /><Relationship Id="rId39" Type="http://schemas.openxmlformats.org/officeDocument/2006/relationships/hyperlink" Target="http://www.scimagojr.com/journalsearch.php?q=25803&amp;tip=sid&amp;clean=0" TargetMode="External" /><Relationship Id="rId40" Type="http://schemas.openxmlformats.org/officeDocument/2006/relationships/hyperlink" Target="http://www.scimagojr.com/journalsearch.php?q=4700152614&amp;tip=sid&amp;clean=0" TargetMode="External" /><Relationship Id="rId41" Type="http://schemas.openxmlformats.org/officeDocument/2006/relationships/hyperlink" Target="http://www.scimagojr.com/journalsearch.php?q=14240&amp;tip=sid&amp;clean=0" TargetMode="External" /><Relationship Id="rId42" Type="http://schemas.openxmlformats.org/officeDocument/2006/relationships/hyperlink" Target="http://www.scimagojr.com/journalsearch.php?q=16315&amp;tip=sid&amp;clean=0" TargetMode="External" /><Relationship Id="rId43" Type="http://schemas.openxmlformats.org/officeDocument/2006/relationships/hyperlink" Target="http://www.scimagojr.com/journalsearch.php?q=26444&amp;tip=sid&amp;clean=0" TargetMode="External" /><Relationship Id="rId44" Type="http://schemas.openxmlformats.org/officeDocument/2006/relationships/hyperlink" Target="http://www.scimagojr.com/journalsearch.php?q=25897&amp;tip=sid&amp;clean=0" TargetMode="External" /><Relationship Id="rId45" Type="http://schemas.openxmlformats.org/officeDocument/2006/relationships/hyperlink" Target="http://www.scimagojr.com/journalsearch.php?q=26370&amp;tip=sid&amp;clean=0" TargetMode="External" /><Relationship Id="rId46" Type="http://schemas.openxmlformats.org/officeDocument/2006/relationships/hyperlink" Target="http://www.scimagojr.com/journalsearch.php?q=26971&amp;tip=sid&amp;clean=0" TargetMode="External" /><Relationship Id="rId47" Type="http://schemas.openxmlformats.org/officeDocument/2006/relationships/hyperlink" Target="http://www.scimagojr.com/journalsearch.php?q=16573&amp;tip=sid&amp;clean=0" TargetMode="External" /><Relationship Id="rId48" Type="http://schemas.openxmlformats.org/officeDocument/2006/relationships/hyperlink" Target="http://www.scimagojr.com/journalsearch.php?q=26416&amp;tip=sid&amp;clean=0" TargetMode="External" /><Relationship Id="rId49" Type="http://schemas.openxmlformats.org/officeDocument/2006/relationships/hyperlink" Target="http://www.scimagojr.com/journalsearch.php?q=19956&amp;tip=sid&amp;clean=0" TargetMode="External" /><Relationship Id="rId50" Type="http://schemas.openxmlformats.org/officeDocument/2006/relationships/hyperlink" Target="http://www.scimagojr.com/journalsearch.php?q=14132&amp;tip=sid&amp;clean=0" TargetMode="External" /><Relationship Id="rId51" Type="http://schemas.openxmlformats.org/officeDocument/2006/relationships/hyperlink" Target="http://www.scimagojr.com/journalsearch.php?q=26397&amp;tip=sid&amp;clean=0" TargetMode="External" /><Relationship Id="rId52" Type="http://schemas.openxmlformats.org/officeDocument/2006/relationships/hyperlink" Target="http://www.scimagojr.com/journalsearch.php?q=14464&amp;tip=sid&amp;clean=0" TargetMode="External" /><Relationship Id="rId53" Type="http://schemas.openxmlformats.org/officeDocument/2006/relationships/hyperlink" Target="http://www.scimagojr.com/journalsearch.php?q=19958&amp;tip=sid&amp;clean=0" TargetMode="External" /><Relationship Id="rId54" Type="http://schemas.openxmlformats.org/officeDocument/2006/relationships/hyperlink" Target="http://www.scimagojr.com/journalsearch.php?q=25789&amp;tip=sid&amp;clean=0" TargetMode="External" /><Relationship Id="rId55" Type="http://schemas.openxmlformats.org/officeDocument/2006/relationships/hyperlink" Target="http://www.scimagojr.com/journalsearch.php?q=22769&amp;tip=sid&amp;clean=0" TargetMode="External" /><Relationship Id="rId56" Type="http://schemas.openxmlformats.org/officeDocument/2006/relationships/hyperlink" Target="http://www.scimagojr.com/journalsearch.php?q=21192&amp;tip=sid&amp;clean=0" TargetMode="External" /><Relationship Id="rId57" Type="http://schemas.openxmlformats.org/officeDocument/2006/relationships/hyperlink" Target="http://www.scimagojr.com/journalsearch.php?q=25864&amp;tip=sid&amp;clean=0" TargetMode="External" /><Relationship Id="rId58" Type="http://schemas.openxmlformats.org/officeDocument/2006/relationships/hyperlink" Target="http://www.scimagojr.com/journalsearch.php?q=11200153519&amp;tip=sid&amp;clean=0" TargetMode="External" /><Relationship Id="rId59" Type="http://schemas.openxmlformats.org/officeDocument/2006/relationships/hyperlink" Target="http://www.scimagojr.com/journalsearch.php?q=19700185200&amp;tip=sid&amp;clean=0" TargetMode="External" /><Relationship Id="rId60" Type="http://schemas.openxmlformats.org/officeDocument/2006/relationships/hyperlink" Target="http://www.scimagojr.com/journalsearch.php?q=26482&amp;tip=sid&amp;clean=0" TargetMode="External" /><Relationship Id="rId61" Type="http://schemas.openxmlformats.org/officeDocument/2006/relationships/hyperlink" Target="http://www.scimagojr.com/journalsearch.php?q=24156&amp;tip=sid&amp;clean=0" TargetMode="External" /><Relationship Id="rId62" Type="http://schemas.openxmlformats.org/officeDocument/2006/relationships/hyperlink" Target="http://www.scimagojr.com/journalsearch.php?q=25920&amp;tip=sid&amp;clean=0" TargetMode="External" /><Relationship Id="rId63" Type="http://schemas.openxmlformats.org/officeDocument/2006/relationships/hyperlink" Target="http://www.scimagojr.com/journalsearch.php?q=24043&amp;tip=sid&amp;clean=0" TargetMode="External" /><Relationship Id="rId64" Type="http://schemas.openxmlformats.org/officeDocument/2006/relationships/hyperlink" Target="http://www.scimagojr.com/journalsearch.php?q=26509&amp;tip=sid&amp;clean=0" TargetMode="External" /><Relationship Id="rId65" Type="http://schemas.openxmlformats.org/officeDocument/2006/relationships/hyperlink" Target="http://www.scimagojr.com/journalsearch.php?q=4700152410&amp;tip=sid&amp;clean=0" TargetMode="External" /><Relationship Id="rId66" Type="http://schemas.openxmlformats.org/officeDocument/2006/relationships/hyperlink" Target="http://www.scimagojr.com/journalsearch.php?q=25882&amp;tip=sid&amp;clean=0" TargetMode="External" /><Relationship Id="rId67" Type="http://schemas.openxmlformats.org/officeDocument/2006/relationships/hyperlink" Target="http://www.scimagojr.com/journalsearch.php?q=18300156734&amp;tip=sid&amp;clean=0" TargetMode="External" /><Relationship Id="rId68" Type="http://schemas.openxmlformats.org/officeDocument/2006/relationships/hyperlink" Target="http://www.scimagojr.com/journalsearch.php?q=25758&amp;tip=sid&amp;clean=0" TargetMode="External" /><Relationship Id="rId69" Type="http://schemas.openxmlformats.org/officeDocument/2006/relationships/hyperlink" Target="http://www.scimagojr.com/journalsearch.php?q=4400151742&amp;tip=sid&amp;clean=0" TargetMode="External" /><Relationship Id="rId70" Type="http://schemas.openxmlformats.org/officeDocument/2006/relationships/hyperlink" Target="http://www.scimagojr.com/journalsearch.php?q=4700152615&amp;tip=sid&amp;clean=0" TargetMode="External" /><Relationship Id="rId71" Type="http://schemas.openxmlformats.org/officeDocument/2006/relationships/hyperlink" Target="http://www.scimagojr.com/journalsearch.php?q=22182&amp;tip=sid&amp;clean=0" TargetMode="External" /><Relationship Id="rId72" Type="http://schemas.openxmlformats.org/officeDocument/2006/relationships/hyperlink" Target="http://www.scimagojr.com/journalsearch.php?q=18384&amp;tip=sid&amp;clean=0" TargetMode="External" /><Relationship Id="rId73" Type="http://schemas.openxmlformats.org/officeDocument/2006/relationships/hyperlink" Target="http://www.scimagojr.com/journalsearch.php?q=11400153304&amp;tip=sid&amp;clean=0" TargetMode="External" /><Relationship Id="rId74" Type="http://schemas.openxmlformats.org/officeDocument/2006/relationships/hyperlink" Target="http://www.scimagojr.com/journalsearch.php?q=26442&amp;tip=sid&amp;clean=0" TargetMode="External" /><Relationship Id="rId75" Type="http://schemas.openxmlformats.org/officeDocument/2006/relationships/hyperlink" Target="http://www.scimagojr.com/journalsearch.php?q=19979&amp;tip=sid&amp;clean=0" TargetMode="External" /><Relationship Id="rId76" Type="http://schemas.openxmlformats.org/officeDocument/2006/relationships/hyperlink" Target="http://www.scimagojr.com/journalsearch.php?q=21430&amp;tip=sid&amp;clean=0" TargetMode="External" /><Relationship Id="rId77" Type="http://schemas.openxmlformats.org/officeDocument/2006/relationships/hyperlink" Target="http://www.scimagojr.com/journalsearch.php?q=24111&amp;tip=sid&amp;clean=0" TargetMode="External" /><Relationship Id="rId78" Type="http://schemas.openxmlformats.org/officeDocument/2006/relationships/hyperlink" Target="http://www.scimagojr.com/journalsearch.php?q=12894&amp;tip=sid&amp;clean=0" TargetMode="External" /><Relationship Id="rId79" Type="http://schemas.openxmlformats.org/officeDocument/2006/relationships/hyperlink" Target="http://www.scimagojr.com/journalsearch.php?q=26483&amp;tip=sid&amp;clean=0" TargetMode="External" /><Relationship Id="rId80" Type="http://schemas.openxmlformats.org/officeDocument/2006/relationships/hyperlink" Target="http://www.scimagojr.com/journalsearch.php?q=26485&amp;tip=sid&amp;clean=0" TargetMode="External" /><Relationship Id="rId81" Type="http://schemas.openxmlformats.org/officeDocument/2006/relationships/hyperlink" Target="http://www.scimagojr.com/journalsearch.php?q=25815&amp;tip=sid&amp;clean=0" TargetMode="External" /><Relationship Id="rId82" Type="http://schemas.openxmlformats.org/officeDocument/2006/relationships/hyperlink" Target="http://www.scimagojr.com/journalsearch.php?q=26530&amp;tip=sid&amp;clean=0" TargetMode="External" /><Relationship Id="rId83" Type="http://schemas.openxmlformats.org/officeDocument/2006/relationships/hyperlink" Target="http://www.scimagojr.com/journalsearch.php?q=25824&amp;tip=sid&amp;clean=0" TargetMode="External" /><Relationship Id="rId84" Type="http://schemas.openxmlformats.org/officeDocument/2006/relationships/hyperlink" Target="http://www.scimagojr.com/journalsearch.php?q=5000156907&amp;tip=sid&amp;clean=0" TargetMode="External" /><Relationship Id="rId85" Type="http://schemas.openxmlformats.org/officeDocument/2006/relationships/hyperlink" Target="http://www.scimagojr.com/journalsearch.php?q=25790&amp;tip=sid&amp;clean=0" TargetMode="External" /><Relationship Id="rId86" Type="http://schemas.openxmlformats.org/officeDocument/2006/relationships/hyperlink" Target="http://www.scimagojr.com/journalsearch.php?q=18766&amp;tip=sid&amp;clean=0" TargetMode="External" /><Relationship Id="rId87" Type="http://schemas.openxmlformats.org/officeDocument/2006/relationships/hyperlink" Target="http://www.scimagojr.com/journalsearch.php?q=27286&amp;tip=sid&amp;clean=0" TargetMode="External" /><Relationship Id="rId88" Type="http://schemas.openxmlformats.org/officeDocument/2006/relationships/hyperlink" Target="http://www.scimagojr.com/journalsearch.php?q=5300152528&amp;tip=sid&amp;clean=0" TargetMode="External" /><Relationship Id="rId89" Type="http://schemas.openxmlformats.org/officeDocument/2006/relationships/hyperlink" Target="http://www.scimagojr.com/journalsearch.php?q=26387&amp;tip=sid&amp;clean=0" TargetMode="External" /><Relationship Id="rId90" Type="http://schemas.openxmlformats.org/officeDocument/2006/relationships/hyperlink" Target="http://www.scimagojr.com/journalsearch.php?q=7000153222&amp;tip=sid&amp;clean=0" TargetMode="External" /><Relationship Id="rId91" Type="http://schemas.openxmlformats.org/officeDocument/2006/relationships/hyperlink" Target="http://www.scimagojr.com/journalsearch.php?q=24080&amp;tip=sid&amp;clean=0" TargetMode="External" /><Relationship Id="rId92" Type="http://schemas.openxmlformats.org/officeDocument/2006/relationships/hyperlink" Target="http://www.scimagojr.com/journalsearch.php?q=24112&amp;tip=sid&amp;clean=0" TargetMode="External" /><Relationship Id="rId93" Type="http://schemas.openxmlformats.org/officeDocument/2006/relationships/hyperlink" Target="http://www.scimagojr.com/journalsearch.php?q=12100154841&amp;tip=sid&amp;clean=0" TargetMode="External" /><Relationship Id="rId94" Type="http://schemas.openxmlformats.org/officeDocument/2006/relationships/hyperlink" Target="http://www.scimagojr.com/journalsearch.php?q=12100155516&amp;tip=sid&amp;clean=0" TargetMode="External" /><Relationship Id="rId95" Type="http://schemas.openxmlformats.org/officeDocument/2006/relationships/hyperlink" Target="http://www.scimagojr.com/journalsearch.php?q=25921&amp;tip=sid&amp;clean=0" TargetMode="External" /><Relationship Id="rId96" Type="http://schemas.openxmlformats.org/officeDocument/2006/relationships/hyperlink" Target="http://www.scimagojr.com/journalsearch.php?q=4000150001&amp;tip=sid&amp;clean=0" TargetMode="External" /><Relationship Id="rId97" Type="http://schemas.openxmlformats.org/officeDocument/2006/relationships/hyperlink" Target="http://www.scimagojr.com/journalsearch.php?q=7700153229&amp;tip=sid&amp;clean=0" TargetMode="External" /><Relationship Id="rId98" Type="http://schemas.openxmlformats.org/officeDocument/2006/relationships/hyperlink" Target="http://www.scimagojr.com/journalsearch.php?q=93516&amp;tip=sid&amp;clean=0" TargetMode="External" /><Relationship Id="rId99" Type="http://schemas.openxmlformats.org/officeDocument/2006/relationships/hyperlink" Target="http://www.scimagojr.com/journalsearch.php?q=12000154523&amp;tip=sid&amp;clean=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6"/>
  <sheetViews>
    <sheetView showGridLines="0" tabSelected="1" zoomScalePageLayoutView="0" workbookViewId="0" topLeftCell="A1">
      <selection activeCell="B1" sqref="B1"/>
    </sheetView>
  </sheetViews>
  <sheetFormatPr defaultColWidth="9.140625" defaultRowHeight="15"/>
  <cols>
    <col min="1" max="1" width="3.00390625" style="1" customWidth="1"/>
    <col min="2" max="2" width="41.57421875" style="1" customWidth="1"/>
    <col min="3" max="3" width="10.140625" style="1" customWidth="1"/>
    <col min="4" max="4" width="3.421875" style="1" customWidth="1"/>
    <col min="5" max="5" width="6.00390625" style="1" customWidth="1"/>
    <col min="6" max="6" width="11.8515625" style="8" customWidth="1"/>
    <col min="7" max="7" width="16.57421875" style="1" hidden="1" customWidth="1"/>
    <col min="8" max="8" width="18.421875" style="1" hidden="1" customWidth="1"/>
    <col min="9" max="9" width="10.28125" style="1" hidden="1" customWidth="1"/>
    <col min="10" max="10" width="18.140625" style="1" hidden="1" customWidth="1"/>
    <col min="11" max="11" width="20.28125" style="1" hidden="1" customWidth="1"/>
    <col min="12" max="12" width="18.8515625" style="1" hidden="1" customWidth="1"/>
    <col min="13" max="13" width="10.140625" style="1" hidden="1" customWidth="1"/>
    <col min="14" max="14" width="18.140625" style="1" bestFit="1" customWidth="1"/>
    <col min="15" max="16384" width="9.140625" style="1" customWidth="1"/>
  </cols>
  <sheetData>
    <row r="1" ht="23.25">
      <c r="B1" s="2" t="s">
        <v>131</v>
      </c>
    </row>
    <row r="2" spans="1:14" ht="15" customHeight="1" thickBot="1">
      <c r="A2" s="3"/>
      <c r="B2" s="3" t="s">
        <v>0</v>
      </c>
      <c r="C2" s="3" t="s">
        <v>1</v>
      </c>
      <c r="D2" s="9" t="s">
        <v>133</v>
      </c>
      <c r="E2" s="9"/>
      <c r="F2" s="3" t="s">
        <v>132</v>
      </c>
      <c r="G2" s="3" t="s">
        <v>2</v>
      </c>
      <c r="H2" s="3" t="s">
        <v>3</v>
      </c>
      <c r="I2" s="3" t="s">
        <v>4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</row>
    <row r="3" spans="1:14" ht="15.75" thickBot="1">
      <c r="A3" s="1">
        <v>1</v>
      </c>
      <c r="B3" s="6" t="s">
        <v>10</v>
      </c>
      <c r="C3" s="1" t="str">
        <f>"00025100"</f>
        <v>00025100</v>
      </c>
      <c r="D3" s="1" t="s">
        <v>11</v>
      </c>
      <c r="E3" s="1">
        <v>0.965</v>
      </c>
      <c r="F3" s="8">
        <v>42</v>
      </c>
      <c r="G3" s="1">
        <v>2</v>
      </c>
      <c r="H3" s="1">
        <v>25</v>
      </c>
      <c r="I3" s="1">
        <v>232</v>
      </c>
      <c r="J3" s="1">
        <v>112</v>
      </c>
      <c r="K3" s="1">
        <v>20</v>
      </c>
      <c r="L3" s="1">
        <v>5.5</v>
      </c>
      <c r="M3" s="1">
        <v>116</v>
      </c>
      <c r="N3" s="1" t="s">
        <v>12</v>
      </c>
    </row>
    <row r="4" spans="1:14" ht="15.75" thickBot="1">
      <c r="A4" s="1">
        <v>2</v>
      </c>
      <c r="B4" s="7" t="s">
        <v>13</v>
      </c>
      <c r="C4" s="1" t="str">
        <f>"14604752"</f>
        <v>14604752</v>
      </c>
      <c r="D4" s="1" t="s">
        <v>11</v>
      </c>
      <c r="E4" s="1">
        <v>0.901</v>
      </c>
      <c r="F4" s="8">
        <v>83</v>
      </c>
      <c r="G4" s="1">
        <v>51</v>
      </c>
      <c r="H4" s="1">
        <v>206</v>
      </c>
      <c r="I4" s="4">
        <v>9006</v>
      </c>
      <c r="J4" s="4">
        <v>1088</v>
      </c>
      <c r="K4" s="1">
        <v>196</v>
      </c>
      <c r="L4" s="1">
        <v>5.26</v>
      </c>
      <c r="M4" s="1">
        <v>176.59</v>
      </c>
      <c r="N4" s="1" t="s">
        <v>14</v>
      </c>
    </row>
    <row r="5" spans="1:14" ht="15.75" thickBot="1">
      <c r="A5" s="1">
        <v>3</v>
      </c>
      <c r="B5" s="6" t="s">
        <v>15</v>
      </c>
      <c r="C5" s="1" t="str">
        <f>"10745521"</f>
        <v>10745521</v>
      </c>
      <c r="D5" s="1" t="s">
        <v>11</v>
      </c>
      <c r="E5" s="1">
        <v>0.84</v>
      </c>
      <c r="F5" s="8">
        <v>114</v>
      </c>
      <c r="G5" s="1">
        <v>113</v>
      </c>
      <c r="H5" s="1">
        <v>505</v>
      </c>
      <c r="I5" s="4">
        <v>4299</v>
      </c>
      <c r="J5" s="4">
        <v>1387</v>
      </c>
      <c r="K5" s="1">
        <v>427</v>
      </c>
      <c r="L5" s="1">
        <v>2.97</v>
      </c>
      <c r="M5" s="1">
        <v>38.04</v>
      </c>
      <c r="N5" s="1" t="s">
        <v>12</v>
      </c>
    </row>
    <row r="6" spans="1:14" ht="15.75" thickBot="1">
      <c r="A6" s="1">
        <v>4</v>
      </c>
      <c r="B6" s="7" t="s">
        <v>16</v>
      </c>
      <c r="C6" s="1" t="str">
        <f>"10981128"</f>
        <v>10981128</v>
      </c>
      <c r="D6" s="1" t="s">
        <v>11</v>
      </c>
      <c r="E6" s="1">
        <v>0.753</v>
      </c>
      <c r="F6" s="8">
        <v>76</v>
      </c>
      <c r="G6" s="1">
        <v>36</v>
      </c>
      <c r="H6" s="1">
        <v>85</v>
      </c>
      <c r="I6" s="4">
        <v>7437</v>
      </c>
      <c r="J6" s="1">
        <v>478</v>
      </c>
      <c r="K6" s="1">
        <v>81</v>
      </c>
      <c r="L6" s="1">
        <v>5.6</v>
      </c>
      <c r="M6" s="1">
        <v>206.58</v>
      </c>
      <c r="N6" s="1" t="s">
        <v>12</v>
      </c>
    </row>
    <row r="7" spans="1:14" ht="15.75" thickBot="1">
      <c r="A7" s="1">
        <v>5</v>
      </c>
      <c r="B7" s="6" t="s">
        <v>17</v>
      </c>
      <c r="C7" s="1" t="str">
        <f>"15237060"</f>
        <v>15237060</v>
      </c>
      <c r="D7" s="1" t="s">
        <v>11</v>
      </c>
      <c r="E7" s="1">
        <v>0.514</v>
      </c>
      <c r="F7" s="8">
        <v>133</v>
      </c>
      <c r="G7" s="4">
        <v>1075</v>
      </c>
      <c r="H7" s="4">
        <v>4387</v>
      </c>
      <c r="I7" s="4">
        <v>43947</v>
      </c>
      <c r="J7" s="4">
        <v>15406</v>
      </c>
      <c r="K7" s="4">
        <v>4307</v>
      </c>
      <c r="L7" s="1">
        <v>3.61</v>
      </c>
      <c r="M7" s="1">
        <v>40.88</v>
      </c>
      <c r="N7" s="1" t="s">
        <v>12</v>
      </c>
    </row>
    <row r="8" spans="1:14" ht="15.75" thickBot="1">
      <c r="A8" s="1">
        <v>6</v>
      </c>
      <c r="B8" s="7" t="s">
        <v>18</v>
      </c>
      <c r="C8" s="1" t="str">
        <f>"15204812"</f>
        <v>15204812</v>
      </c>
      <c r="D8" s="1" t="s">
        <v>11</v>
      </c>
      <c r="E8" s="1">
        <v>0.484</v>
      </c>
      <c r="F8" s="8">
        <v>99</v>
      </c>
      <c r="G8" s="1">
        <v>154</v>
      </c>
      <c r="H8" s="1">
        <v>904</v>
      </c>
      <c r="I8" s="4">
        <v>5931</v>
      </c>
      <c r="J8" s="4">
        <v>2885</v>
      </c>
      <c r="K8" s="1">
        <v>895</v>
      </c>
      <c r="L8" s="1">
        <v>2.97</v>
      </c>
      <c r="M8" s="1">
        <v>38.51</v>
      </c>
      <c r="N8" s="1" t="s">
        <v>12</v>
      </c>
    </row>
    <row r="9" spans="1:14" ht="30.75" thickBot="1">
      <c r="A9" s="1">
        <v>7</v>
      </c>
      <c r="B9" s="6" t="s">
        <v>19</v>
      </c>
      <c r="C9" s="1" t="str">
        <f>"00652318"</f>
        <v>00652318</v>
      </c>
      <c r="D9" s="1" t="s">
        <v>11</v>
      </c>
      <c r="E9" s="1">
        <v>0.474</v>
      </c>
      <c r="F9" s="8">
        <v>20</v>
      </c>
      <c r="G9" s="1">
        <v>6</v>
      </c>
      <c r="H9" s="1">
        <v>22</v>
      </c>
      <c r="I9" s="4">
        <v>1022</v>
      </c>
      <c r="J9" s="1">
        <v>66</v>
      </c>
      <c r="K9" s="1">
        <v>13</v>
      </c>
      <c r="L9" s="1">
        <v>5.08</v>
      </c>
      <c r="M9" s="1">
        <v>170.33</v>
      </c>
      <c r="N9" s="1" t="s">
        <v>12</v>
      </c>
    </row>
    <row r="10" spans="1:14" ht="15.75" thickBot="1">
      <c r="A10" s="1">
        <v>8</v>
      </c>
      <c r="B10" s="7" t="s">
        <v>20</v>
      </c>
      <c r="C10" s="1" t="str">
        <f>"16154150"</f>
        <v>16154150</v>
      </c>
      <c r="D10" s="1" t="s">
        <v>11</v>
      </c>
      <c r="E10" s="1">
        <v>0.455</v>
      </c>
      <c r="F10" s="8">
        <v>80</v>
      </c>
      <c r="G10" s="1">
        <v>220</v>
      </c>
      <c r="H10" s="4">
        <v>1163</v>
      </c>
      <c r="I10" s="4">
        <v>13675</v>
      </c>
      <c r="J10" s="4">
        <v>4018</v>
      </c>
      <c r="K10" s="4">
        <v>1143</v>
      </c>
      <c r="L10" s="1">
        <v>3.54</v>
      </c>
      <c r="M10" s="1">
        <v>62.16</v>
      </c>
      <c r="N10" s="1" t="s">
        <v>14</v>
      </c>
    </row>
    <row r="11" spans="1:14" ht="15.75" thickBot="1">
      <c r="A11" s="1">
        <v>9</v>
      </c>
      <c r="B11" s="6" t="s">
        <v>21</v>
      </c>
      <c r="C11" s="1" t="str">
        <f>"00222623"</f>
        <v>00222623</v>
      </c>
      <c r="D11" s="1" t="s">
        <v>11</v>
      </c>
      <c r="E11" s="1">
        <v>0.451</v>
      </c>
      <c r="F11" s="8">
        <v>149</v>
      </c>
      <c r="G11" s="1">
        <v>466</v>
      </c>
      <c r="H11" s="4">
        <v>2527</v>
      </c>
      <c r="I11" s="4">
        <v>22099</v>
      </c>
      <c r="J11" s="4">
        <v>8339</v>
      </c>
      <c r="K11" s="4">
        <v>2464</v>
      </c>
      <c r="L11" s="1">
        <v>3.21</v>
      </c>
      <c r="M11" s="1">
        <v>47.42</v>
      </c>
      <c r="N11" s="1" t="s">
        <v>12</v>
      </c>
    </row>
    <row r="12" spans="1:14" ht="15.75" thickBot="1">
      <c r="A12" s="1">
        <v>10</v>
      </c>
      <c r="B12" s="7" t="s">
        <v>22</v>
      </c>
      <c r="C12" s="1" t="str">
        <f>"17599962"</f>
        <v>17599962</v>
      </c>
      <c r="D12" s="1" t="s">
        <v>11</v>
      </c>
      <c r="E12" s="1">
        <v>0.435</v>
      </c>
      <c r="F12" s="8">
        <v>12</v>
      </c>
      <c r="G12" s="1">
        <v>212</v>
      </c>
      <c r="H12" s="1">
        <v>171</v>
      </c>
      <c r="I12" s="4">
        <v>10664</v>
      </c>
      <c r="J12" s="1">
        <v>604</v>
      </c>
      <c r="K12" s="1">
        <v>170</v>
      </c>
      <c r="L12" s="1">
        <v>3.55</v>
      </c>
      <c r="M12" s="1">
        <v>50.3</v>
      </c>
      <c r="N12" s="1" t="s">
        <v>14</v>
      </c>
    </row>
    <row r="13" spans="1:14" ht="15.75" thickBot="1">
      <c r="A13" s="1">
        <v>11</v>
      </c>
      <c r="B13" s="6" t="s">
        <v>23</v>
      </c>
      <c r="C13" s="1" t="str">
        <f>"15264602"</f>
        <v>15264602</v>
      </c>
      <c r="D13" s="1" t="s">
        <v>11</v>
      </c>
      <c r="E13" s="1">
        <v>0.421</v>
      </c>
      <c r="F13" s="8">
        <v>94</v>
      </c>
      <c r="G13" s="1">
        <v>331</v>
      </c>
      <c r="H13" s="4">
        <v>1357</v>
      </c>
      <c r="I13" s="4">
        <v>15615</v>
      </c>
      <c r="J13" s="4">
        <v>4908</v>
      </c>
      <c r="K13" s="4">
        <v>1342</v>
      </c>
      <c r="L13" s="1">
        <v>3.42</v>
      </c>
      <c r="M13" s="1">
        <v>47.18</v>
      </c>
      <c r="N13" s="1" t="s">
        <v>12</v>
      </c>
    </row>
    <row r="14" spans="1:14" ht="30.75" thickBot="1">
      <c r="A14" s="1">
        <v>12</v>
      </c>
      <c r="B14" s="7" t="s">
        <v>24</v>
      </c>
      <c r="C14" s="1" t="str">
        <f>"14397633"</f>
        <v>14397633</v>
      </c>
      <c r="D14" s="1" t="s">
        <v>11</v>
      </c>
      <c r="E14" s="1">
        <v>0.389</v>
      </c>
      <c r="F14" s="8">
        <v>68</v>
      </c>
      <c r="G14" s="1">
        <v>238</v>
      </c>
      <c r="H14" s="4">
        <v>1085</v>
      </c>
      <c r="I14" s="4">
        <v>10451</v>
      </c>
      <c r="J14" s="4">
        <v>2338</v>
      </c>
      <c r="K14" s="1">
        <v>994</v>
      </c>
      <c r="L14" s="1">
        <v>2.31</v>
      </c>
      <c r="M14" s="1">
        <v>43.91</v>
      </c>
      <c r="N14" s="1" t="s">
        <v>14</v>
      </c>
    </row>
    <row r="15" spans="1:14" ht="15.75" thickBot="1">
      <c r="A15" s="1">
        <v>13</v>
      </c>
      <c r="B15" s="6" t="s">
        <v>25</v>
      </c>
      <c r="C15" s="1" t="str">
        <f>"15206904"</f>
        <v>15206904</v>
      </c>
      <c r="D15" s="1" t="s">
        <v>11</v>
      </c>
      <c r="E15" s="1">
        <v>0.351</v>
      </c>
      <c r="F15" s="8">
        <v>138</v>
      </c>
      <c r="G15" s="1">
        <v>797</v>
      </c>
      <c r="H15" s="4">
        <v>4223</v>
      </c>
      <c r="I15" s="4">
        <v>43635</v>
      </c>
      <c r="J15" s="4">
        <v>11318</v>
      </c>
      <c r="K15" s="4">
        <v>4150</v>
      </c>
      <c r="L15" s="1">
        <v>2.79</v>
      </c>
      <c r="M15" s="1">
        <v>54.75</v>
      </c>
      <c r="N15" s="1" t="s">
        <v>12</v>
      </c>
    </row>
    <row r="16" spans="1:14" ht="15.75" thickBot="1">
      <c r="A16" s="1">
        <v>14</v>
      </c>
      <c r="B16" s="7" t="s">
        <v>26</v>
      </c>
      <c r="C16" s="1" t="str">
        <f>"10969888"</f>
        <v>10969888</v>
      </c>
      <c r="D16" s="1" t="s">
        <v>11</v>
      </c>
      <c r="E16" s="1">
        <v>0.339</v>
      </c>
      <c r="F16" s="8">
        <v>80</v>
      </c>
      <c r="G16" s="1">
        <v>75</v>
      </c>
      <c r="H16" s="1">
        <v>481</v>
      </c>
      <c r="I16" s="4">
        <v>2603</v>
      </c>
      <c r="J16" s="1">
        <v>979</v>
      </c>
      <c r="K16" s="1">
        <v>444</v>
      </c>
      <c r="L16" s="1">
        <v>2.04</v>
      </c>
      <c r="M16" s="1">
        <v>34.71</v>
      </c>
      <c r="N16" s="1" t="s">
        <v>14</v>
      </c>
    </row>
    <row r="17" spans="1:14" ht="15.75" thickBot="1">
      <c r="A17" s="1">
        <v>15</v>
      </c>
      <c r="B17" s="6" t="s">
        <v>27</v>
      </c>
      <c r="C17" s="1" t="str">
        <f>"15205010"</f>
        <v>15205010</v>
      </c>
      <c r="D17" s="1" t="s">
        <v>11</v>
      </c>
      <c r="E17" s="1">
        <v>0.337</v>
      </c>
      <c r="F17" s="8">
        <v>96</v>
      </c>
      <c r="G17" s="1">
        <v>127</v>
      </c>
      <c r="H17" s="1">
        <v>716</v>
      </c>
      <c r="I17" s="4">
        <v>5799</v>
      </c>
      <c r="J17" s="4">
        <v>1787</v>
      </c>
      <c r="K17" s="1">
        <v>673</v>
      </c>
      <c r="L17" s="1">
        <v>2.26</v>
      </c>
      <c r="M17" s="1">
        <v>45.66</v>
      </c>
      <c r="N17" s="1" t="s">
        <v>12</v>
      </c>
    </row>
    <row r="18" spans="1:14" ht="15.75" thickBot="1">
      <c r="A18" s="1">
        <v>16</v>
      </c>
      <c r="B18" s="7" t="s">
        <v>28</v>
      </c>
      <c r="C18" s="1" t="str">
        <f>"16168534"</f>
        <v>16168534</v>
      </c>
      <c r="D18" s="1" t="s">
        <v>11</v>
      </c>
      <c r="E18" s="1">
        <v>0.314</v>
      </c>
      <c r="F18" s="8">
        <v>18</v>
      </c>
      <c r="G18" s="1">
        <v>32</v>
      </c>
      <c r="H18" s="1">
        <v>75</v>
      </c>
      <c r="I18" s="4">
        <v>3063</v>
      </c>
      <c r="J18" s="1">
        <v>138</v>
      </c>
      <c r="K18" s="1">
        <v>70</v>
      </c>
      <c r="L18" s="1">
        <v>2.2</v>
      </c>
      <c r="M18" s="1">
        <v>95.72</v>
      </c>
      <c r="N18" s="1" t="s">
        <v>29</v>
      </c>
    </row>
    <row r="19" spans="1:14" ht="15.75" thickBot="1">
      <c r="A19" s="1">
        <v>17</v>
      </c>
      <c r="B19" s="6" t="s">
        <v>30</v>
      </c>
      <c r="C19" s="1" t="str">
        <f>"14770539"</f>
        <v>14770539</v>
      </c>
      <c r="D19" s="1" t="s">
        <v>11</v>
      </c>
      <c r="E19" s="1">
        <v>0.297</v>
      </c>
      <c r="F19" s="8">
        <v>68</v>
      </c>
      <c r="G19" s="1">
        <v>725</v>
      </c>
      <c r="H19" s="4">
        <v>1956</v>
      </c>
      <c r="I19" s="4">
        <v>36097</v>
      </c>
      <c r="J19" s="4">
        <v>4382</v>
      </c>
      <c r="K19" s="4">
        <v>1932</v>
      </c>
      <c r="L19" s="1">
        <v>2.24</v>
      </c>
      <c r="M19" s="1">
        <v>49.79</v>
      </c>
      <c r="N19" s="1" t="s">
        <v>14</v>
      </c>
    </row>
    <row r="20" spans="1:14" ht="15.75" thickBot="1">
      <c r="A20" s="1">
        <v>18</v>
      </c>
      <c r="B20" s="7" t="s">
        <v>31</v>
      </c>
      <c r="C20" s="1" t="str">
        <f>"19485875"</f>
        <v>19485875</v>
      </c>
      <c r="D20" s="1" t="s">
        <v>11</v>
      </c>
      <c r="E20" s="1">
        <v>0.293</v>
      </c>
      <c r="F20" s="8">
        <v>7</v>
      </c>
      <c r="G20" s="1">
        <v>107</v>
      </c>
      <c r="H20" s="1">
        <v>109</v>
      </c>
      <c r="I20" s="4">
        <v>2854</v>
      </c>
      <c r="J20" s="1">
        <v>203</v>
      </c>
      <c r="K20" s="1">
        <v>107</v>
      </c>
      <c r="L20" s="1">
        <v>1.9</v>
      </c>
      <c r="M20" s="1">
        <v>26.67</v>
      </c>
      <c r="N20" s="1" t="s">
        <v>12</v>
      </c>
    </row>
    <row r="21" spans="1:14" ht="15.75" thickBot="1">
      <c r="A21" s="1">
        <v>19</v>
      </c>
      <c r="B21" s="6" t="s">
        <v>32</v>
      </c>
      <c r="C21" s="1" t="str">
        <f>"18607187"</f>
        <v>18607187</v>
      </c>
      <c r="D21" s="1" t="s">
        <v>11</v>
      </c>
      <c r="E21" s="1">
        <v>0.264</v>
      </c>
      <c r="F21" s="8">
        <v>34</v>
      </c>
      <c r="G21" s="1">
        <v>155</v>
      </c>
      <c r="H21" s="1">
        <v>648</v>
      </c>
      <c r="I21" s="4">
        <v>6329</v>
      </c>
      <c r="J21" s="4">
        <v>1287</v>
      </c>
      <c r="K21" s="1">
        <v>596</v>
      </c>
      <c r="L21" s="1">
        <v>2.01</v>
      </c>
      <c r="M21" s="1">
        <v>40.83</v>
      </c>
      <c r="N21" s="1" t="s">
        <v>29</v>
      </c>
    </row>
    <row r="22" spans="1:14" ht="15.75" thickBot="1">
      <c r="A22" s="1">
        <v>20</v>
      </c>
      <c r="B22" s="7" t="s">
        <v>33</v>
      </c>
      <c r="C22" s="1" t="str">
        <f>"03600564"</f>
        <v>03600564</v>
      </c>
      <c r="D22" s="1" t="s">
        <v>11</v>
      </c>
      <c r="E22" s="1">
        <v>0.257</v>
      </c>
      <c r="F22" s="8">
        <v>35</v>
      </c>
      <c r="G22" s="1">
        <v>0</v>
      </c>
      <c r="H22" s="1">
        <v>8</v>
      </c>
      <c r="I22" s="1">
        <v>0</v>
      </c>
      <c r="J22" s="1">
        <v>9</v>
      </c>
      <c r="K22" s="1">
        <v>6</v>
      </c>
      <c r="L22" s="1">
        <v>1.5</v>
      </c>
      <c r="M22" s="1">
        <v>0</v>
      </c>
      <c r="N22" s="1" t="s">
        <v>12</v>
      </c>
    </row>
    <row r="23" spans="1:14" ht="15.75" thickBot="1">
      <c r="A23" s="1">
        <v>21</v>
      </c>
      <c r="B23" s="6" t="s">
        <v>34</v>
      </c>
      <c r="C23" s="1" t="str">
        <f>"15701794"</f>
        <v>15701794</v>
      </c>
      <c r="D23" s="1" t="s">
        <v>11</v>
      </c>
      <c r="E23" s="1">
        <v>0.244</v>
      </c>
      <c r="F23" s="8">
        <v>21</v>
      </c>
      <c r="G23" s="1">
        <v>34</v>
      </c>
      <c r="H23" s="1">
        <v>76</v>
      </c>
      <c r="I23" s="4">
        <v>4558</v>
      </c>
      <c r="J23" s="1">
        <v>160</v>
      </c>
      <c r="K23" s="1">
        <v>73</v>
      </c>
      <c r="L23" s="1">
        <v>1.75</v>
      </c>
      <c r="M23" s="1">
        <v>134.06</v>
      </c>
      <c r="N23" s="1" t="s">
        <v>35</v>
      </c>
    </row>
    <row r="24" spans="1:14" ht="15.75" thickBot="1">
      <c r="A24" s="1">
        <v>22</v>
      </c>
      <c r="B24" s="7" t="s">
        <v>36</v>
      </c>
      <c r="C24" s="1" t="str">
        <f>"00323861"</f>
        <v>00323861</v>
      </c>
      <c r="D24" s="1" t="s">
        <v>11</v>
      </c>
      <c r="E24" s="1">
        <v>0.235</v>
      </c>
      <c r="F24" s="8">
        <v>133</v>
      </c>
      <c r="G24" s="1">
        <v>517</v>
      </c>
      <c r="H24" s="4">
        <v>2210</v>
      </c>
      <c r="I24" s="4">
        <v>19962</v>
      </c>
      <c r="J24" s="4">
        <v>5453</v>
      </c>
      <c r="K24" s="4">
        <v>2180</v>
      </c>
      <c r="L24" s="1">
        <v>2.15</v>
      </c>
      <c r="M24" s="1">
        <v>38.61</v>
      </c>
      <c r="N24" s="1" t="s">
        <v>35</v>
      </c>
    </row>
    <row r="25" spans="1:14" ht="15.75" thickBot="1">
      <c r="A25" s="1">
        <v>23</v>
      </c>
      <c r="B25" s="6" t="s">
        <v>37</v>
      </c>
      <c r="C25" s="1" t="str">
        <f>"11782013"</f>
        <v>11782013</v>
      </c>
      <c r="D25" s="1" t="s">
        <v>11</v>
      </c>
      <c r="E25" s="1">
        <v>0.235</v>
      </c>
      <c r="F25" s="8">
        <v>21</v>
      </c>
      <c r="G25" s="1">
        <v>27</v>
      </c>
      <c r="H25" s="1">
        <v>200</v>
      </c>
      <c r="I25" s="1">
        <v>606</v>
      </c>
      <c r="J25" s="1">
        <v>430</v>
      </c>
      <c r="K25" s="1">
        <v>198</v>
      </c>
      <c r="L25" s="1">
        <v>1.34</v>
      </c>
      <c r="M25" s="1">
        <v>22.44</v>
      </c>
      <c r="N25" s="1" t="s">
        <v>38</v>
      </c>
    </row>
    <row r="26" spans="1:14" ht="15.75" thickBot="1">
      <c r="A26" s="1">
        <v>24</v>
      </c>
      <c r="B26" s="7" t="s">
        <v>39</v>
      </c>
      <c r="C26" s="1" t="str">
        <f>"00404020"</f>
        <v>00404020</v>
      </c>
      <c r="D26" s="1" t="s">
        <v>11</v>
      </c>
      <c r="E26" s="1">
        <v>0.224</v>
      </c>
      <c r="F26" s="8">
        <v>143</v>
      </c>
      <c r="G26" s="1">
        <v>907</v>
      </c>
      <c r="H26" s="4">
        <v>3868</v>
      </c>
      <c r="I26" s="4">
        <v>39202</v>
      </c>
      <c r="J26" s="4">
        <v>7463</v>
      </c>
      <c r="K26" s="4">
        <v>3796</v>
      </c>
      <c r="L26" s="1">
        <v>1.9</v>
      </c>
      <c r="M26" s="1">
        <v>43.22</v>
      </c>
      <c r="N26" s="1" t="s">
        <v>35</v>
      </c>
    </row>
    <row r="27" spans="1:14" ht="15.75" thickBot="1">
      <c r="A27" s="1">
        <v>25</v>
      </c>
      <c r="B27" s="6" t="s">
        <v>40</v>
      </c>
      <c r="C27" s="1" t="str">
        <f>"1434193X"</f>
        <v>1434193X</v>
      </c>
      <c r="D27" s="1" t="s">
        <v>11</v>
      </c>
      <c r="E27" s="1">
        <v>0.222</v>
      </c>
      <c r="F27" s="8">
        <v>83</v>
      </c>
      <c r="G27" s="1">
        <v>488</v>
      </c>
      <c r="H27" s="4">
        <v>2106</v>
      </c>
      <c r="I27" s="4">
        <v>28320</v>
      </c>
      <c r="J27" s="4">
        <v>4119</v>
      </c>
      <c r="K27" s="4">
        <v>2033</v>
      </c>
      <c r="L27" s="1">
        <v>1.99</v>
      </c>
      <c r="M27" s="1">
        <v>58.03</v>
      </c>
      <c r="N27" s="1" t="s">
        <v>14</v>
      </c>
    </row>
    <row r="28" spans="1:14" ht="15.75" thickBot="1">
      <c r="A28" s="1">
        <v>26</v>
      </c>
      <c r="B28" s="7" t="s">
        <v>41</v>
      </c>
      <c r="C28" s="1" t="str">
        <f>"14372096"</f>
        <v>14372096</v>
      </c>
      <c r="D28" s="1" t="s">
        <v>42</v>
      </c>
      <c r="E28" s="1">
        <v>0.213</v>
      </c>
      <c r="F28" s="8">
        <v>88</v>
      </c>
      <c r="G28" s="1">
        <v>455</v>
      </c>
      <c r="H28" s="4">
        <v>2114</v>
      </c>
      <c r="I28" s="4">
        <v>17871</v>
      </c>
      <c r="J28" s="4">
        <v>3202</v>
      </c>
      <c r="K28" s="4">
        <v>1969</v>
      </c>
      <c r="L28" s="1">
        <v>1.6</v>
      </c>
      <c r="M28" s="1">
        <v>39.28</v>
      </c>
      <c r="N28" s="1" t="s">
        <v>29</v>
      </c>
    </row>
    <row r="29" spans="1:14" ht="15.75" thickBot="1">
      <c r="A29" s="1">
        <v>27</v>
      </c>
      <c r="B29" s="6" t="s">
        <v>43</v>
      </c>
      <c r="C29" s="1" t="str">
        <f>"13852728"</f>
        <v>13852728</v>
      </c>
      <c r="D29" s="1" t="s">
        <v>42</v>
      </c>
      <c r="E29" s="1">
        <v>0.213</v>
      </c>
      <c r="F29" s="8">
        <v>62</v>
      </c>
      <c r="G29" s="1">
        <v>132</v>
      </c>
      <c r="H29" s="1">
        <v>358</v>
      </c>
      <c r="I29" s="4">
        <v>15339</v>
      </c>
      <c r="J29" s="1">
        <v>543</v>
      </c>
      <c r="K29" s="1">
        <v>319</v>
      </c>
      <c r="L29" s="1">
        <v>1.63</v>
      </c>
      <c r="M29" s="1">
        <v>116.2</v>
      </c>
      <c r="N29" s="1" t="s">
        <v>35</v>
      </c>
    </row>
    <row r="30" spans="1:14" ht="15.75" thickBot="1">
      <c r="A30" s="1">
        <v>28</v>
      </c>
      <c r="B30" s="7" t="s">
        <v>44</v>
      </c>
      <c r="C30" s="1" t="str">
        <f>"14643405"</f>
        <v>14643405</v>
      </c>
      <c r="D30" s="1" t="s">
        <v>42</v>
      </c>
      <c r="E30" s="1">
        <v>0.2</v>
      </c>
      <c r="F30" s="8">
        <v>79</v>
      </c>
      <c r="G30" s="4">
        <v>1171</v>
      </c>
      <c r="H30" s="4">
        <v>4514</v>
      </c>
      <c r="I30" s="4">
        <v>27184</v>
      </c>
      <c r="J30" s="4">
        <v>7306</v>
      </c>
      <c r="K30" s="4">
        <v>4434</v>
      </c>
      <c r="L30" s="1">
        <v>1.61</v>
      </c>
      <c r="M30" s="1">
        <v>23.21</v>
      </c>
      <c r="N30" s="1" t="s">
        <v>35</v>
      </c>
    </row>
    <row r="31" spans="1:14" ht="15.75" thickBot="1">
      <c r="A31" s="1">
        <v>29</v>
      </c>
      <c r="B31" s="6" t="s">
        <v>45</v>
      </c>
      <c r="C31" s="1" t="str">
        <f>"1520586X"</f>
        <v>1520586X</v>
      </c>
      <c r="D31" s="1" t="s">
        <v>42</v>
      </c>
      <c r="E31" s="1">
        <v>0.199</v>
      </c>
      <c r="F31" s="8">
        <v>49</v>
      </c>
      <c r="G31" s="1">
        <v>121</v>
      </c>
      <c r="H31" s="1">
        <v>601</v>
      </c>
      <c r="I31" s="4">
        <v>3568</v>
      </c>
      <c r="J31" s="1">
        <v>838</v>
      </c>
      <c r="K31" s="1">
        <v>557</v>
      </c>
      <c r="L31" s="1">
        <v>1.45</v>
      </c>
      <c r="M31" s="1">
        <v>29.49</v>
      </c>
      <c r="N31" s="1" t="s">
        <v>12</v>
      </c>
    </row>
    <row r="32" spans="1:14" ht="15.75" thickBot="1">
      <c r="A32" s="1">
        <v>30</v>
      </c>
      <c r="B32" s="7" t="s">
        <v>46</v>
      </c>
      <c r="C32" s="1" t="str">
        <f>"14643391"</f>
        <v>14643391</v>
      </c>
      <c r="D32" s="1" t="s">
        <v>42</v>
      </c>
      <c r="E32" s="1">
        <v>0.194</v>
      </c>
      <c r="F32" s="8">
        <v>76</v>
      </c>
      <c r="G32" s="1">
        <v>581</v>
      </c>
      <c r="H32" s="4">
        <v>2855</v>
      </c>
      <c r="I32" s="4">
        <v>19802</v>
      </c>
      <c r="J32" s="4">
        <v>5116</v>
      </c>
      <c r="K32" s="4">
        <v>2793</v>
      </c>
      <c r="L32" s="1">
        <v>1.72</v>
      </c>
      <c r="M32" s="1">
        <v>34.08</v>
      </c>
      <c r="N32" s="1" t="s">
        <v>35</v>
      </c>
    </row>
    <row r="33" spans="1:14" ht="15.75" thickBot="1">
      <c r="A33" s="1">
        <v>31</v>
      </c>
      <c r="B33" s="6" t="s">
        <v>47</v>
      </c>
      <c r="C33" s="1" t="str">
        <f>"15213935"</f>
        <v>15213935</v>
      </c>
      <c r="D33" s="1" t="s">
        <v>42</v>
      </c>
      <c r="E33" s="1">
        <v>0.189</v>
      </c>
      <c r="F33" s="8">
        <v>70</v>
      </c>
      <c r="G33" s="1">
        <v>173</v>
      </c>
      <c r="H33" s="1">
        <v>734</v>
      </c>
      <c r="I33" s="4">
        <v>7488</v>
      </c>
      <c r="J33" s="4">
        <v>1076</v>
      </c>
      <c r="K33" s="1">
        <v>727</v>
      </c>
      <c r="L33" s="1">
        <v>1.47</v>
      </c>
      <c r="M33" s="1">
        <v>43.28</v>
      </c>
      <c r="N33" s="1" t="s">
        <v>14</v>
      </c>
    </row>
    <row r="34" spans="1:14" ht="15.75" thickBot="1">
      <c r="A34" s="1">
        <v>32</v>
      </c>
      <c r="B34" s="7" t="s">
        <v>48</v>
      </c>
      <c r="C34" s="1" t="str">
        <f>"00906883"</f>
        <v>00906883</v>
      </c>
      <c r="D34" s="1" t="s">
        <v>42</v>
      </c>
      <c r="E34" s="1">
        <v>0.182</v>
      </c>
      <c r="F34" s="8">
        <v>51</v>
      </c>
      <c r="G34" s="1">
        <v>419</v>
      </c>
      <c r="H34" s="1">
        <v>615</v>
      </c>
      <c r="I34" s="4">
        <v>17061</v>
      </c>
      <c r="J34" s="1">
        <v>740</v>
      </c>
      <c r="K34" s="1">
        <v>589</v>
      </c>
      <c r="L34" s="1">
        <v>1.26</v>
      </c>
      <c r="M34" s="1">
        <v>40.72</v>
      </c>
      <c r="N34" s="1" t="s">
        <v>12</v>
      </c>
    </row>
    <row r="35" spans="1:14" ht="15.75" thickBot="1">
      <c r="A35" s="1">
        <v>33</v>
      </c>
      <c r="B35" s="6" t="s">
        <v>49</v>
      </c>
      <c r="C35" s="1" t="str">
        <f>"00404039"</f>
        <v>00404039</v>
      </c>
      <c r="D35" s="1" t="s">
        <v>42</v>
      </c>
      <c r="E35" s="1">
        <v>0.181</v>
      </c>
      <c r="F35" s="8">
        <v>114</v>
      </c>
      <c r="G35" s="4">
        <v>1248</v>
      </c>
      <c r="H35" s="4">
        <v>5484</v>
      </c>
      <c r="I35" s="4">
        <v>40063</v>
      </c>
      <c r="J35" s="4">
        <v>9118</v>
      </c>
      <c r="K35" s="4">
        <v>5417</v>
      </c>
      <c r="L35" s="1">
        <v>1.69</v>
      </c>
      <c r="M35" s="1">
        <v>32.1</v>
      </c>
      <c r="N35" s="1" t="s">
        <v>35</v>
      </c>
    </row>
    <row r="36" spans="1:14" ht="15.75" thickBot="1">
      <c r="A36" s="1">
        <v>34</v>
      </c>
      <c r="B36" s="7" t="s">
        <v>50</v>
      </c>
      <c r="C36" s="1" t="str">
        <f>"1573501X"</f>
        <v>1573501X</v>
      </c>
      <c r="D36" s="1" t="s">
        <v>42</v>
      </c>
      <c r="E36" s="1">
        <v>0.179</v>
      </c>
      <c r="F36" s="8">
        <v>29</v>
      </c>
      <c r="G36" s="1">
        <v>59</v>
      </c>
      <c r="H36" s="1">
        <v>197</v>
      </c>
      <c r="I36" s="4">
        <v>2157</v>
      </c>
      <c r="J36" s="1">
        <v>271</v>
      </c>
      <c r="K36" s="1">
        <v>154</v>
      </c>
      <c r="L36" s="1">
        <v>1.66</v>
      </c>
      <c r="M36" s="1">
        <v>36.56</v>
      </c>
      <c r="N36" s="1" t="s">
        <v>35</v>
      </c>
    </row>
    <row r="37" spans="1:14" ht="15.75" thickBot="1">
      <c r="A37" s="1">
        <v>35</v>
      </c>
      <c r="B37" s="6" t="s">
        <v>51</v>
      </c>
      <c r="C37" s="1" t="str">
        <f>"00162361"</f>
        <v>00162361</v>
      </c>
      <c r="D37" s="1" t="s">
        <v>42</v>
      </c>
      <c r="E37" s="1">
        <v>0.175</v>
      </c>
      <c r="F37" s="8">
        <v>76</v>
      </c>
      <c r="G37" s="1">
        <v>524</v>
      </c>
      <c r="H37" s="4">
        <v>1373</v>
      </c>
      <c r="I37" s="4">
        <v>12224</v>
      </c>
      <c r="J37" s="4">
        <v>3604</v>
      </c>
      <c r="K37" s="4">
        <v>1268</v>
      </c>
      <c r="L37" s="1">
        <v>2.42</v>
      </c>
      <c r="M37" s="1">
        <v>23.33</v>
      </c>
      <c r="N37" s="1" t="s">
        <v>35</v>
      </c>
    </row>
    <row r="38" spans="1:14" ht="15.75" thickBot="1">
      <c r="A38" s="1">
        <v>36</v>
      </c>
      <c r="B38" s="7" t="s">
        <v>52</v>
      </c>
      <c r="C38" s="1" t="str">
        <f>"1520636X"</f>
        <v>1520636X</v>
      </c>
      <c r="D38" s="1" t="s">
        <v>42</v>
      </c>
      <c r="E38" s="1">
        <v>0.174</v>
      </c>
      <c r="F38" s="8">
        <v>47</v>
      </c>
      <c r="G38" s="1">
        <v>107</v>
      </c>
      <c r="H38" s="1">
        <v>412</v>
      </c>
      <c r="I38" s="4">
        <v>4288</v>
      </c>
      <c r="J38" s="1">
        <v>582</v>
      </c>
      <c r="K38" s="1">
        <v>404</v>
      </c>
      <c r="L38" s="1">
        <v>1.31</v>
      </c>
      <c r="M38" s="1">
        <v>40.07</v>
      </c>
      <c r="N38" s="1" t="s">
        <v>12</v>
      </c>
    </row>
    <row r="39" spans="1:14" ht="15.75" thickBot="1">
      <c r="A39" s="1">
        <v>37</v>
      </c>
      <c r="B39" s="6" t="s">
        <v>48</v>
      </c>
      <c r="C39" s="1" t="str">
        <f>"1437210X"</f>
        <v>1437210X</v>
      </c>
      <c r="D39" s="1" t="s">
        <v>42</v>
      </c>
      <c r="E39" s="1">
        <v>0.17</v>
      </c>
      <c r="F39" s="8">
        <v>68</v>
      </c>
      <c r="G39" s="1">
        <v>0</v>
      </c>
      <c r="H39" s="4">
        <v>1147</v>
      </c>
      <c r="I39" s="1">
        <v>0</v>
      </c>
      <c r="J39" s="4">
        <v>1652</v>
      </c>
      <c r="K39" s="4">
        <v>1114</v>
      </c>
      <c r="L39" s="1">
        <v>1.55</v>
      </c>
      <c r="M39" s="1">
        <v>0</v>
      </c>
      <c r="N39" s="1" t="s">
        <v>29</v>
      </c>
    </row>
    <row r="40" spans="1:14" ht="15.75" thickBot="1">
      <c r="A40" s="1">
        <v>38</v>
      </c>
      <c r="B40" s="7" t="s">
        <v>53</v>
      </c>
      <c r="C40" s="1" t="str">
        <f>"00143057"</f>
        <v>00143057</v>
      </c>
      <c r="D40" s="1" t="s">
        <v>42</v>
      </c>
      <c r="E40" s="1">
        <v>0.151</v>
      </c>
      <c r="F40" s="8">
        <v>62</v>
      </c>
      <c r="G40" s="1">
        <v>194</v>
      </c>
      <c r="H40" s="4">
        <v>1107</v>
      </c>
      <c r="I40" s="4">
        <v>7261</v>
      </c>
      <c r="J40" s="4">
        <v>2012</v>
      </c>
      <c r="K40" s="4">
        <v>1053</v>
      </c>
      <c r="L40" s="1">
        <v>1.77</v>
      </c>
      <c r="M40" s="1">
        <v>37.43</v>
      </c>
      <c r="N40" s="1" t="s">
        <v>35</v>
      </c>
    </row>
    <row r="41" spans="1:14" ht="15.75" thickBot="1">
      <c r="A41" s="1">
        <v>39</v>
      </c>
      <c r="B41" s="6" t="s">
        <v>54</v>
      </c>
      <c r="C41" s="1" t="str">
        <f>"00086215"</f>
        <v>00086215</v>
      </c>
      <c r="D41" s="1" t="s">
        <v>42</v>
      </c>
      <c r="E41" s="1">
        <v>0.148</v>
      </c>
      <c r="F41" s="8">
        <v>68</v>
      </c>
      <c r="G41" s="1">
        <v>303</v>
      </c>
      <c r="H41" s="4">
        <v>1140</v>
      </c>
      <c r="I41" s="4">
        <v>7459</v>
      </c>
      <c r="J41" s="4">
        <v>1620</v>
      </c>
      <c r="K41" s="4">
        <v>1104</v>
      </c>
      <c r="L41" s="1">
        <v>1.41</v>
      </c>
      <c r="M41" s="1">
        <v>24.62</v>
      </c>
      <c r="N41" s="1" t="s">
        <v>35</v>
      </c>
    </row>
    <row r="42" spans="1:14" ht="15.75" thickBot="1">
      <c r="A42" s="1">
        <v>40</v>
      </c>
      <c r="B42" s="7" t="s">
        <v>55</v>
      </c>
      <c r="C42" s="1" t="str">
        <f>"1570193X"</f>
        <v>1570193X</v>
      </c>
      <c r="D42" s="1" t="s">
        <v>42</v>
      </c>
      <c r="E42" s="1">
        <v>0.144</v>
      </c>
      <c r="F42" s="8">
        <v>16</v>
      </c>
      <c r="G42" s="1">
        <v>41</v>
      </c>
      <c r="H42" s="1">
        <v>97</v>
      </c>
      <c r="I42" s="4">
        <v>2440</v>
      </c>
      <c r="J42" s="1">
        <v>124</v>
      </c>
      <c r="K42" s="1">
        <v>89</v>
      </c>
      <c r="L42" s="1">
        <v>1.22</v>
      </c>
      <c r="M42" s="1">
        <v>59.51</v>
      </c>
      <c r="N42" s="1" t="s">
        <v>35</v>
      </c>
    </row>
    <row r="43" spans="1:14" ht="15.75" thickBot="1">
      <c r="A43" s="1">
        <v>41</v>
      </c>
      <c r="B43" s="6" t="s">
        <v>56</v>
      </c>
      <c r="C43" s="1" t="str">
        <f>"13815148"</f>
        <v>13815148</v>
      </c>
      <c r="D43" s="1" t="s">
        <v>42</v>
      </c>
      <c r="E43" s="1">
        <v>0.143</v>
      </c>
      <c r="F43" s="8">
        <v>50</v>
      </c>
      <c r="G43" s="1">
        <v>132</v>
      </c>
      <c r="H43" s="1">
        <v>449</v>
      </c>
      <c r="I43" s="4">
        <v>5007</v>
      </c>
      <c r="J43" s="1">
        <v>794</v>
      </c>
      <c r="K43" s="1">
        <v>445</v>
      </c>
      <c r="L43" s="1">
        <v>1.61</v>
      </c>
      <c r="M43" s="1">
        <v>37.93</v>
      </c>
      <c r="N43" s="1" t="s">
        <v>35</v>
      </c>
    </row>
    <row r="44" spans="1:14" ht="15.75" thickBot="1">
      <c r="A44" s="1">
        <v>42</v>
      </c>
      <c r="B44" s="7" t="s">
        <v>57</v>
      </c>
      <c r="C44" s="1" t="str">
        <f>"03783820"</f>
        <v>03783820</v>
      </c>
      <c r="D44" s="1" t="s">
        <v>42</v>
      </c>
      <c r="E44" s="1">
        <v>0.141</v>
      </c>
      <c r="F44" s="8">
        <v>57</v>
      </c>
      <c r="G44" s="1">
        <v>317</v>
      </c>
      <c r="H44" s="1">
        <v>641</v>
      </c>
      <c r="I44" s="4">
        <v>9314</v>
      </c>
      <c r="J44" s="4">
        <v>1401</v>
      </c>
      <c r="K44" s="1">
        <v>635</v>
      </c>
      <c r="L44" s="1">
        <v>2.18</v>
      </c>
      <c r="M44" s="1">
        <v>29.38</v>
      </c>
      <c r="N44" s="1" t="s">
        <v>35</v>
      </c>
    </row>
    <row r="45" spans="1:14" ht="15.75" thickBot="1">
      <c r="A45" s="1">
        <v>43</v>
      </c>
      <c r="B45" s="6" t="s">
        <v>58</v>
      </c>
      <c r="C45" s="1" t="str">
        <f>"01413910"</f>
        <v>01413910</v>
      </c>
      <c r="D45" s="1" t="s">
        <v>42</v>
      </c>
      <c r="E45" s="1">
        <v>0.14</v>
      </c>
      <c r="F45" s="8">
        <v>65</v>
      </c>
      <c r="G45" s="1">
        <v>226</v>
      </c>
      <c r="H45" s="1">
        <v>923</v>
      </c>
      <c r="I45" s="4">
        <v>6797</v>
      </c>
      <c r="J45" s="4">
        <v>1793</v>
      </c>
      <c r="K45" s="1">
        <v>880</v>
      </c>
      <c r="L45" s="1">
        <v>1.81</v>
      </c>
      <c r="M45" s="1">
        <v>30.08</v>
      </c>
      <c r="N45" s="1" t="s">
        <v>35</v>
      </c>
    </row>
    <row r="46" spans="1:14" ht="15.75" thickBot="1">
      <c r="A46" s="1">
        <v>44</v>
      </c>
      <c r="B46" s="7" t="s">
        <v>59</v>
      </c>
      <c r="C46" s="1" t="str">
        <f>"0022328X"</f>
        <v>0022328X</v>
      </c>
      <c r="D46" s="1" t="s">
        <v>42</v>
      </c>
      <c r="E46" s="1">
        <v>0.14</v>
      </c>
      <c r="F46" s="8">
        <v>87</v>
      </c>
      <c r="G46" s="1">
        <v>495</v>
      </c>
      <c r="H46" s="4">
        <v>1541</v>
      </c>
      <c r="I46" s="4">
        <v>21871</v>
      </c>
      <c r="J46" s="4">
        <v>2236</v>
      </c>
      <c r="K46" s="4">
        <v>1424</v>
      </c>
      <c r="L46" s="1">
        <v>1.58</v>
      </c>
      <c r="M46" s="1">
        <v>44.18</v>
      </c>
      <c r="N46" s="1" t="s">
        <v>35</v>
      </c>
    </row>
    <row r="47" spans="1:14" ht="15.75" thickBot="1">
      <c r="A47" s="1">
        <v>45</v>
      </c>
      <c r="B47" s="6" t="s">
        <v>60</v>
      </c>
      <c r="C47" s="1" t="str">
        <f>"14203049"</f>
        <v>14203049</v>
      </c>
      <c r="D47" s="1" t="s">
        <v>42</v>
      </c>
      <c r="E47" s="1">
        <v>0.13</v>
      </c>
      <c r="F47" s="8">
        <v>37</v>
      </c>
      <c r="G47" s="1">
        <v>430</v>
      </c>
      <c r="H47" s="4">
        <v>1307</v>
      </c>
      <c r="I47" s="4">
        <v>18395</v>
      </c>
      <c r="J47" s="4">
        <v>1774</v>
      </c>
      <c r="K47" s="4">
        <v>1290</v>
      </c>
      <c r="L47" s="1">
        <v>1.35</v>
      </c>
      <c r="M47" s="1">
        <v>42.78</v>
      </c>
      <c r="N47" s="1" t="s">
        <v>61</v>
      </c>
    </row>
    <row r="48" spans="1:14" ht="15.75" thickBot="1">
      <c r="A48" s="1">
        <v>46</v>
      </c>
      <c r="B48" s="7" t="s">
        <v>62</v>
      </c>
      <c r="C48" s="1" t="str">
        <f>"10991395"</f>
        <v>10991395</v>
      </c>
      <c r="D48" s="1" t="s">
        <v>42</v>
      </c>
      <c r="E48" s="1">
        <v>0.121</v>
      </c>
      <c r="F48" s="8">
        <v>41</v>
      </c>
      <c r="G48" s="1">
        <v>159</v>
      </c>
      <c r="H48" s="1">
        <v>450</v>
      </c>
      <c r="I48" s="4">
        <v>7660</v>
      </c>
      <c r="J48" s="1">
        <v>458</v>
      </c>
      <c r="K48" s="1">
        <v>438</v>
      </c>
      <c r="L48" s="1">
        <v>1.04</v>
      </c>
      <c r="M48" s="1">
        <v>48.18</v>
      </c>
      <c r="N48" s="1" t="s">
        <v>12</v>
      </c>
    </row>
    <row r="49" spans="1:14" ht="15.75" thickBot="1">
      <c r="A49" s="1">
        <v>47</v>
      </c>
      <c r="B49" s="6" t="s">
        <v>63</v>
      </c>
      <c r="C49" s="1" t="str">
        <f>"10991573"</f>
        <v>10991573</v>
      </c>
      <c r="D49" s="1" t="s">
        <v>42</v>
      </c>
      <c r="E49" s="1">
        <v>0.12</v>
      </c>
      <c r="F49" s="8">
        <v>54</v>
      </c>
      <c r="G49" s="1">
        <v>280</v>
      </c>
      <c r="H49" s="4">
        <v>1000</v>
      </c>
      <c r="I49" s="4">
        <v>8476</v>
      </c>
      <c r="J49" s="4">
        <v>1269</v>
      </c>
      <c r="K49" s="1">
        <v>942</v>
      </c>
      <c r="L49" s="1">
        <v>1.24</v>
      </c>
      <c r="M49" s="1">
        <v>30.27</v>
      </c>
      <c r="N49" s="1" t="s">
        <v>12</v>
      </c>
    </row>
    <row r="50" spans="1:14" ht="15.75" thickBot="1">
      <c r="A50" s="1">
        <v>48</v>
      </c>
      <c r="B50" s="7" t="s">
        <v>64</v>
      </c>
      <c r="C50" s="1" t="str">
        <f>"00786209"</f>
        <v>00786209</v>
      </c>
      <c r="D50" s="1" t="s">
        <v>42</v>
      </c>
      <c r="E50" s="1">
        <v>0.115</v>
      </c>
      <c r="F50" s="8">
        <v>23</v>
      </c>
      <c r="G50" s="1">
        <v>0</v>
      </c>
      <c r="H50" s="1">
        <v>107</v>
      </c>
      <c r="I50" s="1">
        <v>0</v>
      </c>
      <c r="J50" s="1">
        <v>57</v>
      </c>
      <c r="K50" s="1">
        <v>103</v>
      </c>
      <c r="L50" s="1">
        <v>0.53</v>
      </c>
      <c r="M50" s="1">
        <v>0</v>
      </c>
      <c r="N50" s="1" t="s">
        <v>12</v>
      </c>
    </row>
    <row r="51" spans="1:14" ht="15.75" thickBot="1">
      <c r="A51" s="1">
        <v>49</v>
      </c>
      <c r="B51" s="6" t="s">
        <v>65</v>
      </c>
      <c r="C51" s="1" t="str">
        <f>"15214184"</f>
        <v>15214184</v>
      </c>
      <c r="D51" s="1" t="s">
        <v>42</v>
      </c>
      <c r="E51" s="1">
        <v>0.111</v>
      </c>
      <c r="F51" s="8">
        <v>30</v>
      </c>
      <c r="G51" s="1">
        <v>52</v>
      </c>
      <c r="H51" s="1">
        <v>229</v>
      </c>
      <c r="I51" s="4">
        <v>1541</v>
      </c>
      <c r="J51" s="1">
        <v>262</v>
      </c>
      <c r="K51" s="1">
        <v>228</v>
      </c>
      <c r="L51" s="1">
        <v>1.07</v>
      </c>
      <c r="M51" s="1">
        <v>29.63</v>
      </c>
      <c r="N51" s="1" t="s">
        <v>14</v>
      </c>
    </row>
    <row r="52" spans="1:14" ht="15.75" thickBot="1">
      <c r="A52" s="1">
        <v>50</v>
      </c>
      <c r="B52" s="7" t="s">
        <v>66</v>
      </c>
      <c r="C52" s="1" t="str">
        <f>"00766941"</f>
        <v>00766941</v>
      </c>
      <c r="D52" s="1" t="s">
        <v>42</v>
      </c>
      <c r="E52" s="1">
        <v>0.109</v>
      </c>
      <c r="F52" s="8">
        <v>14</v>
      </c>
      <c r="G52" s="1">
        <v>1</v>
      </c>
      <c r="H52" s="1">
        <v>1</v>
      </c>
      <c r="I52" s="1">
        <v>0</v>
      </c>
      <c r="J52" s="1">
        <v>1</v>
      </c>
      <c r="K52" s="1">
        <v>1</v>
      </c>
      <c r="L52" s="1">
        <v>0</v>
      </c>
      <c r="M52" s="1">
        <v>0</v>
      </c>
      <c r="N52" s="1" t="s">
        <v>12</v>
      </c>
    </row>
    <row r="53" spans="1:14" ht="30.75" thickBot="1">
      <c r="A53" s="1">
        <v>51</v>
      </c>
      <c r="B53" s="6" t="s">
        <v>67</v>
      </c>
      <c r="C53" s="1" t="str">
        <f>"00304948"</f>
        <v>00304948</v>
      </c>
      <c r="D53" s="1" t="s">
        <v>68</v>
      </c>
      <c r="E53" s="1">
        <v>0.108</v>
      </c>
      <c r="F53" s="8">
        <v>26</v>
      </c>
      <c r="G53" s="1">
        <v>23</v>
      </c>
      <c r="H53" s="1">
        <v>113</v>
      </c>
      <c r="I53" s="4">
        <v>1477</v>
      </c>
      <c r="J53" s="1">
        <v>67</v>
      </c>
      <c r="K53" s="1">
        <v>113</v>
      </c>
      <c r="L53" s="1">
        <v>0.47</v>
      </c>
      <c r="M53" s="1">
        <v>64.22</v>
      </c>
      <c r="N53" s="1" t="s">
        <v>12</v>
      </c>
    </row>
    <row r="54" spans="1:14" ht="15.75" thickBot="1">
      <c r="A54" s="1">
        <v>52</v>
      </c>
      <c r="B54" s="7" t="s">
        <v>69</v>
      </c>
      <c r="C54" s="1" t="str">
        <f>"01429418"</f>
        <v>01429418</v>
      </c>
      <c r="D54" s="1" t="s">
        <v>68</v>
      </c>
      <c r="E54" s="1">
        <v>0.104</v>
      </c>
      <c r="F54" s="8">
        <v>42</v>
      </c>
      <c r="G54" s="1">
        <v>108</v>
      </c>
      <c r="H54" s="1">
        <v>416</v>
      </c>
      <c r="I54" s="4">
        <v>2284</v>
      </c>
      <c r="J54" s="1">
        <v>529</v>
      </c>
      <c r="K54" s="1">
        <v>390</v>
      </c>
      <c r="L54" s="1">
        <v>1.11</v>
      </c>
      <c r="M54" s="1">
        <v>21.15</v>
      </c>
      <c r="N54" s="1" t="s">
        <v>35</v>
      </c>
    </row>
    <row r="55" spans="1:14" ht="15.75" thickBot="1">
      <c r="A55" s="1">
        <v>53</v>
      </c>
      <c r="B55" s="6" t="s">
        <v>70</v>
      </c>
      <c r="C55" s="1" t="str">
        <f>"02536269"</f>
        <v>02536269</v>
      </c>
      <c r="D55" s="1" t="s">
        <v>68</v>
      </c>
      <c r="E55" s="1">
        <v>0.098</v>
      </c>
      <c r="F55" s="8">
        <v>37</v>
      </c>
      <c r="G55" s="1">
        <v>130</v>
      </c>
      <c r="H55" s="1">
        <v>735</v>
      </c>
      <c r="I55" s="4">
        <v>3532</v>
      </c>
      <c r="J55" s="1">
        <v>716</v>
      </c>
      <c r="K55" s="1">
        <v>702</v>
      </c>
      <c r="L55" s="1">
        <v>0.92</v>
      </c>
      <c r="M55" s="1">
        <v>27.17</v>
      </c>
      <c r="N55" s="1" t="s">
        <v>71</v>
      </c>
    </row>
    <row r="56" spans="1:14" ht="15.75" thickBot="1">
      <c r="A56" s="1">
        <v>54</v>
      </c>
      <c r="B56" s="7" t="s">
        <v>72</v>
      </c>
      <c r="C56" s="1" t="str">
        <f>"10902120"</f>
        <v>10902120</v>
      </c>
      <c r="D56" s="1" t="s">
        <v>68</v>
      </c>
      <c r="E56" s="1">
        <v>0.097</v>
      </c>
      <c r="F56" s="8">
        <v>31</v>
      </c>
      <c r="G56" s="1">
        <v>21</v>
      </c>
      <c r="H56" s="1">
        <v>119</v>
      </c>
      <c r="I56" s="1">
        <v>706</v>
      </c>
      <c r="J56" s="1">
        <v>78</v>
      </c>
      <c r="K56" s="1">
        <v>118</v>
      </c>
      <c r="L56" s="1">
        <v>0.62</v>
      </c>
      <c r="M56" s="1">
        <v>33.62</v>
      </c>
      <c r="N56" s="1" t="s">
        <v>12</v>
      </c>
    </row>
    <row r="57" spans="1:14" ht="15.75" thickBot="1">
      <c r="A57" s="1">
        <v>55</v>
      </c>
      <c r="B57" s="6" t="s">
        <v>73</v>
      </c>
      <c r="C57" s="1" t="str">
        <f>"13475223"</f>
        <v>13475223</v>
      </c>
      <c r="D57" s="1" t="s">
        <v>68</v>
      </c>
      <c r="E57" s="1">
        <v>0.094</v>
      </c>
      <c r="F57" s="8">
        <v>53</v>
      </c>
      <c r="G57" s="1">
        <v>192</v>
      </c>
      <c r="H57" s="1">
        <v>979</v>
      </c>
      <c r="I57" s="4">
        <v>4948</v>
      </c>
      <c r="J57" s="1">
        <v>963</v>
      </c>
      <c r="K57" s="1">
        <v>968</v>
      </c>
      <c r="L57" s="1">
        <v>0.93</v>
      </c>
      <c r="M57" s="1">
        <v>25.77</v>
      </c>
      <c r="N57" s="1" t="s">
        <v>74</v>
      </c>
    </row>
    <row r="58" spans="1:14" ht="15.75" thickBot="1">
      <c r="A58" s="1">
        <v>56</v>
      </c>
      <c r="B58" s="7" t="s">
        <v>75</v>
      </c>
      <c r="C58" s="1" t="str">
        <f>"10982299"</f>
        <v>10982299</v>
      </c>
      <c r="D58" s="1" t="s">
        <v>68</v>
      </c>
      <c r="E58" s="1">
        <v>0.091</v>
      </c>
      <c r="F58" s="8">
        <v>38</v>
      </c>
      <c r="G58" s="1">
        <v>49</v>
      </c>
      <c r="H58" s="1">
        <v>181</v>
      </c>
      <c r="I58" s="4">
        <v>2407</v>
      </c>
      <c r="J58" s="1">
        <v>111</v>
      </c>
      <c r="K58" s="1">
        <v>166</v>
      </c>
      <c r="L58" s="1">
        <v>0.75</v>
      </c>
      <c r="M58" s="1">
        <v>49.12</v>
      </c>
      <c r="N58" s="1" t="s">
        <v>12</v>
      </c>
    </row>
    <row r="59" spans="1:14" ht="15.75" thickBot="1">
      <c r="A59" s="1">
        <v>57</v>
      </c>
      <c r="B59" s="6" t="s">
        <v>76</v>
      </c>
      <c r="C59" s="1" t="str">
        <f>"03855414"</f>
        <v>03855414</v>
      </c>
      <c r="D59" s="1" t="s">
        <v>68</v>
      </c>
      <c r="E59" s="1">
        <v>0.089</v>
      </c>
      <c r="F59" s="8">
        <v>42</v>
      </c>
      <c r="G59" s="1">
        <v>119</v>
      </c>
      <c r="H59" s="4">
        <v>1082</v>
      </c>
      <c r="I59" s="4">
        <v>4211</v>
      </c>
      <c r="J59" s="1">
        <v>764</v>
      </c>
      <c r="K59" s="4">
        <v>1068</v>
      </c>
      <c r="L59" s="1">
        <v>0.7</v>
      </c>
      <c r="M59" s="1">
        <v>35.39</v>
      </c>
      <c r="N59" s="1" t="s">
        <v>35</v>
      </c>
    </row>
    <row r="60" spans="1:14" ht="15.75" thickBot="1">
      <c r="A60" s="1">
        <v>58</v>
      </c>
      <c r="B60" s="7" t="s">
        <v>77</v>
      </c>
      <c r="C60" s="1" t="str">
        <f>"1788618X"</f>
        <v>1788618X</v>
      </c>
      <c r="D60" s="1" t="s">
        <v>68</v>
      </c>
      <c r="E60" s="1">
        <v>0.087</v>
      </c>
      <c r="F60" s="8">
        <v>12</v>
      </c>
      <c r="G60" s="1">
        <v>89</v>
      </c>
      <c r="H60" s="1">
        <v>301</v>
      </c>
      <c r="I60" s="4">
        <v>3119</v>
      </c>
      <c r="J60" s="1">
        <v>347</v>
      </c>
      <c r="K60" s="1">
        <v>268</v>
      </c>
      <c r="L60" s="1">
        <v>1.11</v>
      </c>
      <c r="M60" s="1">
        <v>35.04</v>
      </c>
      <c r="N60" s="1" t="s">
        <v>78</v>
      </c>
    </row>
    <row r="61" spans="1:14" ht="15.75" thickBot="1">
      <c r="A61" s="1">
        <v>59</v>
      </c>
      <c r="B61" s="6" t="s">
        <v>79</v>
      </c>
      <c r="C61" s="1" t="str">
        <f>"18610293"</f>
        <v>18610293</v>
      </c>
      <c r="D61" s="1" t="s">
        <v>68</v>
      </c>
      <c r="E61" s="1">
        <v>0.076</v>
      </c>
      <c r="F61" s="8">
        <v>16</v>
      </c>
      <c r="G61" s="1">
        <v>132</v>
      </c>
      <c r="H61" s="1">
        <v>262</v>
      </c>
      <c r="I61" s="4">
        <v>3360</v>
      </c>
      <c r="J61" s="1">
        <v>273</v>
      </c>
      <c r="K61" s="1">
        <v>261</v>
      </c>
      <c r="L61" s="1">
        <v>0.89</v>
      </c>
      <c r="M61" s="1">
        <v>25.45</v>
      </c>
      <c r="N61" s="1" t="s">
        <v>29</v>
      </c>
    </row>
    <row r="62" spans="1:14" ht="30.75" thickBot="1">
      <c r="A62" s="1">
        <v>60</v>
      </c>
      <c r="B62" s="7" t="s">
        <v>80</v>
      </c>
      <c r="C62" s="1" t="str">
        <f>"14604779"</f>
        <v>14604779</v>
      </c>
      <c r="D62" s="1" t="s">
        <v>68</v>
      </c>
      <c r="E62" s="1">
        <v>0.075</v>
      </c>
      <c r="F62" s="8">
        <v>9</v>
      </c>
      <c r="G62" s="1">
        <v>0</v>
      </c>
      <c r="H62" s="1">
        <v>62</v>
      </c>
      <c r="I62" s="1">
        <v>0</v>
      </c>
      <c r="J62" s="1">
        <v>36</v>
      </c>
      <c r="K62" s="1">
        <v>59</v>
      </c>
      <c r="L62" s="1">
        <v>0.53</v>
      </c>
      <c r="M62" s="1">
        <v>0</v>
      </c>
      <c r="N62" s="1" t="s">
        <v>14</v>
      </c>
    </row>
    <row r="63" spans="1:14" ht="15.75" thickBot="1">
      <c r="A63" s="1">
        <v>61</v>
      </c>
      <c r="B63" s="6" t="s">
        <v>81</v>
      </c>
      <c r="C63" s="1" t="str">
        <f>"15322327"</f>
        <v>15322327</v>
      </c>
      <c r="D63" s="1" t="s">
        <v>68</v>
      </c>
      <c r="E63" s="1">
        <v>0.073</v>
      </c>
      <c r="F63" s="8">
        <v>23</v>
      </c>
      <c r="G63" s="1">
        <v>5</v>
      </c>
      <c r="H63" s="1">
        <v>106</v>
      </c>
      <c r="I63" s="1">
        <v>169</v>
      </c>
      <c r="J63" s="1">
        <v>54</v>
      </c>
      <c r="K63" s="1">
        <v>106</v>
      </c>
      <c r="L63" s="1">
        <v>0.31</v>
      </c>
      <c r="M63" s="1">
        <v>33.8</v>
      </c>
      <c r="N63" s="1" t="s">
        <v>12</v>
      </c>
    </row>
    <row r="64" spans="1:14" ht="30.75" thickBot="1">
      <c r="A64" s="1">
        <v>62</v>
      </c>
      <c r="B64" s="7" t="s">
        <v>82</v>
      </c>
      <c r="C64" s="1" t="str">
        <f>"00379980"</f>
        <v>00379980</v>
      </c>
      <c r="D64" s="1" t="s">
        <v>68</v>
      </c>
      <c r="E64" s="1">
        <v>0.07</v>
      </c>
      <c r="F64" s="8">
        <v>23</v>
      </c>
      <c r="G64" s="1">
        <v>0</v>
      </c>
      <c r="H64" s="1">
        <v>332</v>
      </c>
      <c r="I64" s="1">
        <v>0</v>
      </c>
      <c r="J64" s="1">
        <v>93</v>
      </c>
      <c r="K64" s="1">
        <v>294</v>
      </c>
      <c r="L64" s="1">
        <v>0.32</v>
      </c>
      <c r="M64" s="1">
        <v>0</v>
      </c>
      <c r="N64" s="1" t="s">
        <v>74</v>
      </c>
    </row>
    <row r="65" spans="1:14" ht="30.75" thickBot="1">
      <c r="A65" s="1">
        <v>63</v>
      </c>
      <c r="B65" s="6" t="s">
        <v>83</v>
      </c>
      <c r="C65" s="1" t="str">
        <f>"10991344"</f>
        <v>10991344</v>
      </c>
      <c r="D65" s="1" t="s">
        <v>68</v>
      </c>
      <c r="E65" s="1">
        <v>0.066</v>
      </c>
      <c r="F65" s="8">
        <v>28</v>
      </c>
      <c r="G65" s="1">
        <v>76</v>
      </c>
      <c r="H65" s="1">
        <v>339</v>
      </c>
      <c r="I65" s="4">
        <v>1810</v>
      </c>
      <c r="J65" s="1">
        <v>174</v>
      </c>
      <c r="K65" s="1">
        <v>331</v>
      </c>
      <c r="L65" s="1">
        <v>0.55</v>
      </c>
      <c r="M65" s="1">
        <v>23.82</v>
      </c>
      <c r="N65" s="1" t="s">
        <v>12</v>
      </c>
    </row>
    <row r="66" spans="1:14" ht="15.75" thickBot="1">
      <c r="A66" s="1">
        <v>64</v>
      </c>
      <c r="B66" s="7" t="s">
        <v>84</v>
      </c>
      <c r="C66" s="1" t="str">
        <f>"15322432"</f>
        <v>15322432</v>
      </c>
      <c r="D66" s="1" t="s">
        <v>68</v>
      </c>
      <c r="E66" s="1">
        <v>0.064</v>
      </c>
      <c r="F66" s="8">
        <v>48</v>
      </c>
      <c r="G66" s="1">
        <v>404</v>
      </c>
      <c r="H66" s="4">
        <v>1331</v>
      </c>
      <c r="I66" s="4">
        <v>10173</v>
      </c>
      <c r="J66" s="1">
        <v>851</v>
      </c>
      <c r="K66" s="4">
        <v>1322</v>
      </c>
      <c r="L66" s="1">
        <v>0.64</v>
      </c>
      <c r="M66" s="1">
        <v>25.18</v>
      </c>
      <c r="N66" s="1" t="s">
        <v>12</v>
      </c>
    </row>
    <row r="67" spans="1:14" ht="15.75" thickBot="1">
      <c r="A67" s="1">
        <v>65</v>
      </c>
      <c r="B67" s="6" t="s">
        <v>85</v>
      </c>
      <c r="C67" s="1" t="str">
        <f>"19351275"</f>
        <v>19351275</v>
      </c>
      <c r="D67" s="1" t="s">
        <v>68</v>
      </c>
      <c r="E67" s="1">
        <v>0.064</v>
      </c>
      <c r="F67" s="8">
        <v>7</v>
      </c>
      <c r="G67" s="1">
        <v>0</v>
      </c>
      <c r="H67" s="1">
        <v>9</v>
      </c>
      <c r="I67" s="1">
        <v>0</v>
      </c>
      <c r="J67" s="1">
        <v>2</v>
      </c>
      <c r="K67" s="1">
        <v>7</v>
      </c>
      <c r="L67" s="1">
        <v>0.29</v>
      </c>
      <c r="M67" s="1">
        <v>0</v>
      </c>
      <c r="N67" s="1" t="s">
        <v>12</v>
      </c>
    </row>
    <row r="68" spans="1:14" ht="15.75" thickBot="1">
      <c r="A68" s="1">
        <v>66</v>
      </c>
      <c r="B68" s="7" t="s">
        <v>86</v>
      </c>
      <c r="C68" s="1" t="str">
        <f>"0022152X"</f>
        <v>0022152X</v>
      </c>
      <c r="D68" s="1" t="s">
        <v>68</v>
      </c>
      <c r="E68" s="1">
        <v>0.061</v>
      </c>
      <c r="F68" s="8">
        <v>39</v>
      </c>
      <c r="G68" s="1">
        <v>227</v>
      </c>
      <c r="H68" s="1">
        <v>758</v>
      </c>
      <c r="I68" s="4">
        <v>6637</v>
      </c>
      <c r="J68" s="1">
        <v>503</v>
      </c>
      <c r="K68" s="1">
        <v>757</v>
      </c>
      <c r="L68" s="1">
        <v>0.73</v>
      </c>
      <c r="M68" s="1">
        <v>29.24</v>
      </c>
      <c r="N68" s="1" t="s">
        <v>12</v>
      </c>
    </row>
    <row r="69" spans="1:14" ht="15.75" thickBot="1">
      <c r="A69" s="1">
        <v>67</v>
      </c>
      <c r="B69" s="6" t="s">
        <v>87</v>
      </c>
      <c r="C69" s="1" t="str">
        <f>"10241221"</f>
        <v>10241221</v>
      </c>
      <c r="D69" s="1" t="s">
        <v>68</v>
      </c>
      <c r="E69" s="1">
        <v>0.06</v>
      </c>
      <c r="F69" s="8">
        <v>4</v>
      </c>
      <c r="G69" s="1">
        <v>15</v>
      </c>
      <c r="H69" s="1">
        <v>86</v>
      </c>
      <c r="I69" s="1">
        <v>564</v>
      </c>
      <c r="J69" s="1">
        <v>34</v>
      </c>
      <c r="K69" s="1">
        <v>81</v>
      </c>
      <c r="L69" s="1">
        <v>0.35</v>
      </c>
      <c r="M69" s="1">
        <v>37.6</v>
      </c>
      <c r="N69" s="1" t="s">
        <v>35</v>
      </c>
    </row>
    <row r="70" spans="1:14" ht="15.75" thickBot="1">
      <c r="A70" s="1">
        <v>68</v>
      </c>
      <c r="B70" s="7" t="s">
        <v>88</v>
      </c>
      <c r="C70" s="1" t="str">
        <f>"00652725"</f>
        <v>00652725</v>
      </c>
      <c r="D70" s="1" t="s">
        <v>68</v>
      </c>
      <c r="E70" s="1">
        <v>0.058</v>
      </c>
      <c r="F70" s="8">
        <v>26</v>
      </c>
      <c r="G70" s="1">
        <v>6</v>
      </c>
      <c r="H70" s="1">
        <v>20</v>
      </c>
      <c r="I70" s="4">
        <v>3288</v>
      </c>
      <c r="J70" s="1">
        <v>6</v>
      </c>
      <c r="K70" s="1">
        <v>12</v>
      </c>
      <c r="L70" s="1">
        <v>0.5</v>
      </c>
      <c r="M70" s="1">
        <v>548</v>
      </c>
      <c r="N70" s="1" t="s">
        <v>12</v>
      </c>
    </row>
    <row r="71" spans="1:14" ht="15.75" thickBot="1">
      <c r="A71" s="1">
        <v>69</v>
      </c>
      <c r="B71" s="6" t="s">
        <v>89</v>
      </c>
      <c r="C71" s="1" t="str">
        <f>"18605397"</f>
        <v>18605397</v>
      </c>
      <c r="D71" s="1" t="s">
        <v>68</v>
      </c>
      <c r="E71" s="1">
        <v>0.057</v>
      </c>
      <c r="F71" s="8">
        <v>5</v>
      </c>
      <c r="G71" s="1">
        <v>114</v>
      </c>
      <c r="H71" s="1">
        <v>232</v>
      </c>
      <c r="I71" s="4">
        <v>5151</v>
      </c>
      <c r="J71" s="1">
        <v>83</v>
      </c>
      <c r="K71" s="1">
        <v>222</v>
      </c>
      <c r="L71" s="1">
        <v>0.39</v>
      </c>
      <c r="M71" s="1">
        <v>45.18</v>
      </c>
      <c r="N71" s="1" t="s">
        <v>29</v>
      </c>
    </row>
    <row r="72" spans="1:14" ht="15.75" thickBot="1">
      <c r="A72" s="1">
        <v>70</v>
      </c>
      <c r="B72" s="7" t="s">
        <v>90</v>
      </c>
      <c r="C72" s="1" t="str">
        <f>"15701786"</f>
        <v>15701786</v>
      </c>
      <c r="D72" s="1" t="s">
        <v>68</v>
      </c>
      <c r="E72" s="1">
        <v>0.057</v>
      </c>
      <c r="F72" s="8">
        <v>16</v>
      </c>
      <c r="G72" s="1">
        <v>96</v>
      </c>
      <c r="H72" s="1">
        <v>386</v>
      </c>
      <c r="I72" s="4">
        <v>2975</v>
      </c>
      <c r="J72" s="1">
        <v>189</v>
      </c>
      <c r="K72" s="1">
        <v>386</v>
      </c>
      <c r="L72" s="1">
        <v>0.53</v>
      </c>
      <c r="M72" s="1">
        <v>30.99</v>
      </c>
      <c r="N72" s="1" t="s">
        <v>35</v>
      </c>
    </row>
    <row r="73" spans="1:14" ht="15.75" thickBot="1">
      <c r="A73" s="1">
        <v>71</v>
      </c>
      <c r="B73" s="6" t="s">
        <v>91</v>
      </c>
      <c r="C73" s="1" t="str">
        <f>"14246376"</f>
        <v>14246376</v>
      </c>
      <c r="D73" s="1" t="s">
        <v>68</v>
      </c>
      <c r="E73" s="1">
        <v>0.056</v>
      </c>
      <c r="F73" s="8">
        <v>25</v>
      </c>
      <c r="G73" s="1">
        <v>163</v>
      </c>
      <c r="H73" s="1">
        <v>895</v>
      </c>
      <c r="I73" s="4">
        <v>7473</v>
      </c>
      <c r="J73" s="1">
        <v>456</v>
      </c>
      <c r="K73" s="1">
        <v>892</v>
      </c>
      <c r="L73" s="1">
        <v>0.51</v>
      </c>
      <c r="M73" s="1">
        <v>45.85</v>
      </c>
      <c r="N73" s="1" t="s">
        <v>12</v>
      </c>
    </row>
    <row r="74" spans="1:14" ht="15.75" thickBot="1">
      <c r="A74" s="1">
        <v>72</v>
      </c>
      <c r="B74" s="7" t="s">
        <v>92</v>
      </c>
      <c r="C74" s="1" t="str">
        <f>"10542523"</f>
        <v>10542523</v>
      </c>
      <c r="D74" s="1" t="s">
        <v>68</v>
      </c>
      <c r="E74" s="1">
        <v>0.056</v>
      </c>
      <c r="F74" s="8">
        <v>19</v>
      </c>
      <c r="G74" s="1">
        <v>275</v>
      </c>
      <c r="H74" s="1">
        <v>423</v>
      </c>
      <c r="I74" s="4">
        <v>7582</v>
      </c>
      <c r="J74" s="1">
        <v>139</v>
      </c>
      <c r="K74" s="1">
        <v>227</v>
      </c>
      <c r="L74" s="1">
        <v>0.62</v>
      </c>
      <c r="M74" s="1">
        <v>27.57</v>
      </c>
      <c r="N74" s="1" t="s">
        <v>12</v>
      </c>
    </row>
    <row r="75" spans="1:14" ht="15.75" thickBot="1">
      <c r="A75" s="1">
        <v>73</v>
      </c>
      <c r="B75" s="6" t="s">
        <v>93</v>
      </c>
      <c r="C75" s="1" t="str">
        <f>"09596380"</f>
        <v>09596380</v>
      </c>
      <c r="D75" s="1" t="s">
        <v>68</v>
      </c>
      <c r="E75" s="1">
        <v>0.054</v>
      </c>
      <c r="F75" s="8">
        <v>15</v>
      </c>
      <c r="G75" s="1">
        <v>18</v>
      </c>
      <c r="H75" s="1">
        <v>58</v>
      </c>
      <c r="I75" s="4">
        <v>3373</v>
      </c>
      <c r="J75" s="1">
        <v>57</v>
      </c>
      <c r="K75" s="1">
        <v>52</v>
      </c>
      <c r="L75" s="1">
        <v>0.89</v>
      </c>
      <c r="M75" s="1">
        <v>187.39</v>
      </c>
      <c r="N75" s="1" t="s">
        <v>35</v>
      </c>
    </row>
    <row r="76" spans="1:14" ht="15.75" thickBot="1">
      <c r="A76" s="1">
        <v>74</v>
      </c>
      <c r="B76" s="7" t="s">
        <v>94</v>
      </c>
      <c r="C76" s="1" t="str">
        <f>"15635333"</f>
        <v>15635333</v>
      </c>
      <c r="D76" s="1" t="s">
        <v>68</v>
      </c>
      <c r="E76" s="1">
        <v>0.045</v>
      </c>
      <c r="F76" s="8">
        <v>20</v>
      </c>
      <c r="G76" s="1">
        <v>11</v>
      </c>
      <c r="H76" s="1">
        <v>86</v>
      </c>
      <c r="I76" s="1">
        <v>363</v>
      </c>
      <c r="J76" s="1">
        <v>39</v>
      </c>
      <c r="K76" s="1">
        <v>83</v>
      </c>
      <c r="L76" s="1">
        <v>0.59</v>
      </c>
      <c r="M76" s="1">
        <v>33</v>
      </c>
      <c r="N76" s="1" t="s">
        <v>14</v>
      </c>
    </row>
    <row r="77" spans="1:14" ht="15.75" thickBot="1">
      <c r="A77" s="1">
        <v>75</v>
      </c>
      <c r="B77" s="6" t="s">
        <v>95</v>
      </c>
      <c r="C77" s="1" t="str">
        <f>"16167066"</f>
        <v>16167066</v>
      </c>
      <c r="D77" s="1" t="s">
        <v>68</v>
      </c>
      <c r="E77" s="1">
        <v>0.045</v>
      </c>
      <c r="F77" s="8">
        <v>41</v>
      </c>
      <c r="G77" s="1">
        <v>62</v>
      </c>
      <c r="H77" s="1">
        <v>369</v>
      </c>
      <c r="I77" s="4">
        <v>1776</v>
      </c>
      <c r="J77" s="1">
        <v>130</v>
      </c>
      <c r="K77" s="1">
        <v>359</v>
      </c>
      <c r="L77" s="1">
        <v>0.36</v>
      </c>
      <c r="M77" s="1">
        <v>28.65</v>
      </c>
      <c r="N77" s="1" t="s">
        <v>29</v>
      </c>
    </row>
    <row r="78" spans="1:14" ht="15.75" thickBot="1">
      <c r="A78" s="1">
        <v>76</v>
      </c>
      <c r="B78" s="7" t="s">
        <v>96</v>
      </c>
      <c r="C78" s="1" t="str">
        <f>"05563860"</f>
        <v>05563860</v>
      </c>
      <c r="D78" s="1" t="s">
        <v>97</v>
      </c>
      <c r="E78" s="1">
        <v>0.045</v>
      </c>
      <c r="F78" s="8">
        <v>3</v>
      </c>
      <c r="G78" s="1">
        <v>15</v>
      </c>
      <c r="H78" s="1">
        <v>11</v>
      </c>
      <c r="I78" s="4">
        <v>2191</v>
      </c>
      <c r="J78" s="1">
        <v>3</v>
      </c>
      <c r="K78" s="1">
        <v>11</v>
      </c>
      <c r="L78" s="1">
        <v>0.27</v>
      </c>
      <c r="M78" s="1">
        <v>146.07</v>
      </c>
      <c r="N78" s="1" t="s">
        <v>14</v>
      </c>
    </row>
    <row r="79" spans="1:14" ht="30.75" thickBot="1">
      <c r="A79" s="1">
        <v>77</v>
      </c>
      <c r="B79" s="6" t="s">
        <v>98</v>
      </c>
      <c r="C79" s="1" t="str">
        <f>"03764699"</f>
        <v>03764699</v>
      </c>
      <c r="D79" s="1" t="s">
        <v>97</v>
      </c>
      <c r="E79" s="1">
        <v>0.042</v>
      </c>
      <c r="F79" s="8">
        <v>27</v>
      </c>
      <c r="G79" s="1">
        <v>70</v>
      </c>
      <c r="H79" s="1">
        <v>468</v>
      </c>
      <c r="I79" s="4">
        <v>1839</v>
      </c>
      <c r="J79" s="1">
        <v>186</v>
      </c>
      <c r="K79" s="1">
        <v>466</v>
      </c>
      <c r="L79" s="1">
        <v>0.35</v>
      </c>
      <c r="M79" s="1">
        <v>26.27</v>
      </c>
      <c r="N79" s="1" t="s">
        <v>99</v>
      </c>
    </row>
    <row r="80" spans="1:14" ht="15.75" thickBot="1">
      <c r="A80" s="1">
        <v>78</v>
      </c>
      <c r="B80" s="7" t="s">
        <v>100</v>
      </c>
      <c r="C80" s="1" t="str">
        <f>"18722059"</f>
        <v>18722059</v>
      </c>
      <c r="D80" s="1" t="s">
        <v>97</v>
      </c>
      <c r="E80" s="1">
        <v>0.041</v>
      </c>
      <c r="F80" s="8">
        <v>11</v>
      </c>
      <c r="G80" s="1">
        <v>89</v>
      </c>
      <c r="H80" s="1">
        <v>411</v>
      </c>
      <c r="I80" s="4">
        <v>1761</v>
      </c>
      <c r="J80" s="1">
        <v>116</v>
      </c>
      <c r="K80" s="1">
        <v>410</v>
      </c>
      <c r="L80" s="1">
        <v>0.29</v>
      </c>
      <c r="M80" s="1">
        <v>19.79</v>
      </c>
      <c r="N80" s="1" t="s">
        <v>101</v>
      </c>
    </row>
    <row r="81" spans="1:14" ht="15.75" thickBot="1">
      <c r="A81" s="1">
        <v>79</v>
      </c>
      <c r="B81" s="6" t="s">
        <v>102</v>
      </c>
      <c r="C81" s="1" t="str">
        <f>"10681620"</f>
        <v>10681620</v>
      </c>
      <c r="D81" s="1" t="s">
        <v>97</v>
      </c>
      <c r="E81" s="1">
        <v>0.039</v>
      </c>
      <c r="F81" s="8">
        <v>10</v>
      </c>
      <c r="G81" s="1">
        <v>48</v>
      </c>
      <c r="H81" s="1">
        <v>327</v>
      </c>
      <c r="I81" s="4">
        <v>1489</v>
      </c>
      <c r="J81" s="1">
        <v>63</v>
      </c>
      <c r="K81" s="1">
        <v>326</v>
      </c>
      <c r="L81" s="1">
        <v>0.21</v>
      </c>
      <c r="M81" s="1">
        <v>31.02</v>
      </c>
      <c r="N81" s="1" t="s">
        <v>103</v>
      </c>
    </row>
    <row r="82" spans="1:14" ht="15.75" thickBot="1">
      <c r="A82" s="1">
        <v>80</v>
      </c>
      <c r="B82" s="7" t="s">
        <v>104</v>
      </c>
      <c r="C82" s="1" t="str">
        <f>"16083393"</f>
        <v>16083393</v>
      </c>
      <c r="D82" s="1" t="s">
        <v>97</v>
      </c>
      <c r="E82" s="1">
        <v>0.039</v>
      </c>
      <c r="F82" s="8">
        <v>15</v>
      </c>
      <c r="G82" s="1">
        <v>140</v>
      </c>
      <c r="H82" s="4">
        <v>1033</v>
      </c>
      <c r="I82" s="4">
        <v>2300</v>
      </c>
      <c r="J82" s="1">
        <v>204</v>
      </c>
      <c r="K82" s="1">
        <v>998</v>
      </c>
      <c r="L82" s="1">
        <v>0.19</v>
      </c>
      <c r="M82" s="1">
        <v>16.43</v>
      </c>
      <c r="N82" s="1" t="s">
        <v>103</v>
      </c>
    </row>
    <row r="83" spans="1:14" ht="15.75" thickBot="1">
      <c r="A83" s="1">
        <v>81</v>
      </c>
      <c r="B83" s="6" t="s">
        <v>105</v>
      </c>
      <c r="C83" s="1" t="str">
        <f>"15738388"</f>
        <v>15738388</v>
      </c>
      <c r="D83" s="1" t="s">
        <v>97</v>
      </c>
      <c r="E83" s="1">
        <v>0.038</v>
      </c>
      <c r="F83" s="8">
        <v>15</v>
      </c>
      <c r="G83" s="1">
        <v>301</v>
      </c>
      <c r="H83" s="1">
        <v>791</v>
      </c>
      <c r="I83" s="4">
        <v>3602</v>
      </c>
      <c r="J83" s="1">
        <v>182</v>
      </c>
      <c r="K83" s="1">
        <v>760</v>
      </c>
      <c r="L83" s="1">
        <v>0.21</v>
      </c>
      <c r="M83" s="1">
        <v>11.97</v>
      </c>
      <c r="N83" s="1" t="s">
        <v>12</v>
      </c>
    </row>
    <row r="84" spans="1:14" ht="15.75" thickBot="1">
      <c r="A84" s="1">
        <v>82</v>
      </c>
      <c r="B84" s="7" t="s">
        <v>106</v>
      </c>
      <c r="C84" s="1" t="str">
        <f>"02532786"</f>
        <v>02532786</v>
      </c>
      <c r="D84" s="1" t="s">
        <v>97</v>
      </c>
      <c r="E84" s="1">
        <v>0.037</v>
      </c>
      <c r="F84" s="8">
        <v>19</v>
      </c>
      <c r="G84" s="1">
        <v>89</v>
      </c>
      <c r="H84" s="1">
        <v>937</v>
      </c>
      <c r="I84" s="4">
        <v>2654</v>
      </c>
      <c r="J84" s="1">
        <v>187</v>
      </c>
      <c r="K84" s="1">
        <v>936</v>
      </c>
      <c r="L84" s="1">
        <v>0.19</v>
      </c>
      <c r="M84" s="1">
        <v>29.82</v>
      </c>
      <c r="N84" s="1" t="s">
        <v>101</v>
      </c>
    </row>
    <row r="85" spans="1:14" ht="15.75" thickBot="1">
      <c r="A85" s="1">
        <v>83</v>
      </c>
      <c r="B85" s="6" t="s">
        <v>107</v>
      </c>
      <c r="C85" s="1" t="str">
        <f>"15738353"</f>
        <v>15738353</v>
      </c>
      <c r="D85" s="1" t="s">
        <v>97</v>
      </c>
      <c r="E85" s="1">
        <v>0.036</v>
      </c>
      <c r="F85" s="8">
        <v>15</v>
      </c>
      <c r="G85" s="1">
        <v>108</v>
      </c>
      <c r="H85" s="1">
        <v>643</v>
      </c>
      <c r="I85" s="4">
        <v>1929</v>
      </c>
      <c r="J85" s="1">
        <v>100</v>
      </c>
      <c r="K85" s="1">
        <v>561</v>
      </c>
      <c r="L85" s="1">
        <v>0.14</v>
      </c>
      <c r="M85" s="1">
        <v>17.86</v>
      </c>
      <c r="N85" s="1" t="s">
        <v>12</v>
      </c>
    </row>
    <row r="86" spans="1:14" ht="15.75" thickBot="1">
      <c r="A86" s="1">
        <v>84</v>
      </c>
      <c r="B86" s="7" t="s">
        <v>108</v>
      </c>
      <c r="C86" s="1" t="str">
        <f>"01041428"</f>
        <v>01041428</v>
      </c>
      <c r="D86" s="1" t="s">
        <v>97</v>
      </c>
      <c r="E86" s="1">
        <v>0.034</v>
      </c>
      <c r="F86" s="8">
        <v>6</v>
      </c>
      <c r="G86" s="1">
        <v>16</v>
      </c>
      <c r="H86" s="1">
        <v>199</v>
      </c>
      <c r="I86" s="1">
        <v>325</v>
      </c>
      <c r="J86" s="1">
        <v>30</v>
      </c>
      <c r="K86" s="1">
        <v>175</v>
      </c>
      <c r="L86" s="1">
        <v>0.17</v>
      </c>
      <c r="M86" s="1">
        <v>20.31</v>
      </c>
      <c r="N86" s="1" t="s">
        <v>109</v>
      </c>
    </row>
    <row r="87" spans="1:14" ht="15.75" thickBot="1">
      <c r="A87" s="1">
        <v>85</v>
      </c>
      <c r="B87" s="6" t="s">
        <v>110</v>
      </c>
      <c r="C87" s="1" t="str">
        <f>"01323423"</f>
        <v>01323423</v>
      </c>
      <c r="D87" s="1" t="s">
        <v>97</v>
      </c>
      <c r="E87" s="1">
        <v>0.034</v>
      </c>
      <c r="F87" s="8">
        <v>15</v>
      </c>
      <c r="G87" s="1">
        <v>14</v>
      </c>
      <c r="H87" s="1">
        <v>300</v>
      </c>
      <c r="I87" s="1">
        <v>0</v>
      </c>
      <c r="J87" s="1">
        <v>50</v>
      </c>
      <c r="K87" s="1">
        <v>286</v>
      </c>
      <c r="L87" s="1">
        <v>0.18</v>
      </c>
      <c r="M87" s="1">
        <v>0</v>
      </c>
      <c r="N87" s="1" t="s">
        <v>103</v>
      </c>
    </row>
    <row r="88" spans="1:14" ht="15.75" thickBot="1">
      <c r="A88" s="1">
        <v>86</v>
      </c>
      <c r="B88" s="7" t="s">
        <v>111</v>
      </c>
      <c r="C88" s="1" t="str">
        <f>"09655441"</f>
        <v>09655441</v>
      </c>
      <c r="D88" s="1" t="s">
        <v>97</v>
      </c>
      <c r="E88" s="1">
        <v>0.032</v>
      </c>
      <c r="F88" s="8">
        <v>6</v>
      </c>
      <c r="G88" s="1">
        <v>30</v>
      </c>
      <c r="H88" s="1">
        <v>243</v>
      </c>
      <c r="I88" s="1">
        <v>839</v>
      </c>
      <c r="J88" s="1">
        <v>27</v>
      </c>
      <c r="K88" s="1">
        <v>241</v>
      </c>
      <c r="L88" s="1">
        <v>0.11</v>
      </c>
      <c r="M88" s="1">
        <v>27.97</v>
      </c>
      <c r="N88" s="1" t="s">
        <v>103</v>
      </c>
    </row>
    <row r="89" spans="1:14" ht="15.75" thickBot="1">
      <c r="A89" s="1">
        <v>87</v>
      </c>
      <c r="B89" s="6" t="s">
        <v>112</v>
      </c>
      <c r="C89" s="1" t="str">
        <f>"07921241"</f>
        <v>07921241</v>
      </c>
      <c r="D89" s="1" t="s">
        <v>97</v>
      </c>
      <c r="E89" s="1">
        <v>0.032</v>
      </c>
      <c r="F89" s="8">
        <v>19</v>
      </c>
      <c r="G89" s="1">
        <v>0</v>
      </c>
      <c r="H89" s="1">
        <v>93</v>
      </c>
      <c r="I89" s="1">
        <v>0</v>
      </c>
      <c r="J89" s="1">
        <v>8</v>
      </c>
      <c r="K89" s="1">
        <v>90</v>
      </c>
      <c r="L89" s="1">
        <v>0.09</v>
      </c>
      <c r="M89" s="1">
        <v>0</v>
      </c>
      <c r="N89" s="1" t="s">
        <v>113</v>
      </c>
    </row>
    <row r="90" spans="1:14" ht="15.75" thickBot="1">
      <c r="A90" s="1">
        <v>88</v>
      </c>
      <c r="B90" s="7" t="s">
        <v>114</v>
      </c>
      <c r="C90" s="1" t="str">
        <f>"0972060X"</f>
        <v>0972060X</v>
      </c>
      <c r="D90" s="1" t="s">
        <v>97</v>
      </c>
      <c r="E90" s="1">
        <v>0.032</v>
      </c>
      <c r="F90" s="8">
        <v>5</v>
      </c>
      <c r="G90" s="1">
        <v>36</v>
      </c>
      <c r="H90" s="1">
        <v>305</v>
      </c>
      <c r="I90" s="1">
        <v>785</v>
      </c>
      <c r="J90" s="1">
        <v>56</v>
      </c>
      <c r="K90" s="1">
        <v>305</v>
      </c>
      <c r="L90" s="1">
        <v>0.14</v>
      </c>
      <c r="M90" s="1">
        <v>21.81</v>
      </c>
      <c r="N90" s="1" t="s">
        <v>99</v>
      </c>
    </row>
    <row r="91" spans="1:14" ht="15.75" thickBot="1">
      <c r="A91" s="1">
        <v>89</v>
      </c>
      <c r="B91" s="6" t="s">
        <v>115</v>
      </c>
      <c r="C91" s="1" t="str">
        <f>"12588210"</f>
        <v>12588210</v>
      </c>
      <c r="D91" s="1" t="s">
        <v>97</v>
      </c>
      <c r="E91" s="1">
        <v>0.031</v>
      </c>
      <c r="F91" s="8">
        <v>11</v>
      </c>
      <c r="G91" s="1">
        <v>18</v>
      </c>
      <c r="H91" s="1">
        <v>179</v>
      </c>
      <c r="I91" s="1">
        <v>626</v>
      </c>
      <c r="J91" s="1">
        <v>17</v>
      </c>
      <c r="K91" s="1">
        <v>152</v>
      </c>
      <c r="L91" s="1">
        <v>0.12</v>
      </c>
      <c r="M91" s="1">
        <v>34.78</v>
      </c>
      <c r="N91" s="1" t="s">
        <v>116</v>
      </c>
    </row>
    <row r="92" spans="1:14" ht="15.75" thickBot="1">
      <c r="A92" s="1">
        <v>90</v>
      </c>
      <c r="B92" s="7" t="s">
        <v>117</v>
      </c>
      <c r="C92" s="1" t="str">
        <f>"15111768"</f>
        <v>15111768</v>
      </c>
      <c r="D92" s="1" t="s">
        <v>97</v>
      </c>
      <c r="E92" s="1">
        <v>0.031</v>
      </c>
      <c r="F92" s="8">
        <v>3</v>
      </c>
      <c r="G92" s="1">
        <v>9</v>
      </c>
      <c r="H92" s="1">
        <v>59</v>
      </c>
      <c r="I92" s="1">
        <v>189</v>
      </c>
      <c r="J92" s="1">
        <v>7</v>
      </c>
      <c r="K92" s="1">
        <v>58</v>
      </c>
      <c r="L92" s="1">
        <v>0.11</v>
      </c>
      <c r="M92" s="1">
        <v>21</v>
      </c>
      <c r="N92" s="1" t="s">
        <v>118</v>
      </c>
    </row>
    <row r="93" spans="1:14" ht="15.75" thickBot="1">
      <c r="A93" s="1">
        <v>91</v>
      </c>
      <c r="B93" s="6" t="s">
        <v>119</v>
      </c>
      <c r="C93" s="1" t="str">
        <f>"07930283"</f>
        <v>07930283</v>
      </c>
      <c r="D93" s="1" t="s">
        <v>97</v>
      </c>
      <c r="E93" s="1">
        <v>0.031</v>
      </c>
      <c r="F93" s="8">
        <v>16</v>
      </c>
      <c r="G93" s="1">
        <v>0</v>
      </c>
      <c r="H93" s="1">
        <v>179</v>
      </c>
      <c r="I93" s="1">
        <v>0</v>
      </c>
      <c r="J93" s="1">
        <v>20</v>
      </c>
      <c r="K93" s="1">
        <v>178</v>
      </c>
      <c r="L93" s="1">
        <v>0.12</v>
      </c>
      <c r="M93" s="1">
        <v>0</v>
      </c>
      <c r="N93" s="1" t="s">
        <v>113</v>
      </c>
    </row>
    <row r="94" spans="1:14" ht="15.75" thickBot="1">
      <c r="A94" s="1">
        <v>92</v>
      </c>
      <c r="B94" s="7" t="s">
        <v>120</v>
      </c>
      <c r="C94" s="1" t="str">
        <f>"09711627"</f>
        <v>09711627</v>
      </c>
      <c r="D94" s="1" t="s">
        <v>97</v>
      </c>
      <c r="E94" s="1">
        <v>0.03</v>
      </c>
      <c r="F94" s="8">
        <v>18</v>
      </c>
      <c r="G94" s="1">
        <v>0</v>
      </c>
      <c r="H94" s="1">
        <v>318</v>
      </c>
      <c r="I94" s="1">
        <v>0</v>
      </c>
      <c r="J94" s="1">
        <v>35</v>
      </c>
      <c r="K94" s="1">
        <v>318</v>
      </c>
      <c r="L94" s="1">
        <v>0.11</v>
      </c>
      <c r="M94" s="1">
        <v>0</v>
      </c>
      <c r="N94" s="1" t="s">
        <v>99</v>
      </c>
    </row>
    <row r="95" spans="1:14" ht="15.75" thickBot="1">
      <c r="A95" s="1">
        <v>93</v>
      </c>
      <c r="B95" s="6" t="s">
        <v>121</v>
      </c>
      <c r="C95" s="1" t="str">
        <f>"19760442"</f>
        <v>19760442</v>
      </c>
      <c r="D95" s="1" t="s">
        <v>97</v>
      </c>
      <c r="E95" s="1">
        <v>0.03</v>
      </c>
      <c r="F95" s="8">
        <v>3</v>
      </c>
      <c r="G95" s="1">
        <v>74</v>
      </c>
      <c r="H95" s="1">
        <v>198</v>
      </c>
      <c r="I95" s="4">
        <v>1895</v>
      </c>
      <c r="J95" s="1">
        <v>25</v>
      </c>
      <c r="K95" s="1">
        <v>197</v>
      </c>
      <c r="L95" s="1">
        <v>0.14</v>
      </c>
      <c r="M95" s="1">
        <v>25.61</v>
      </c>
      <c r="N95" s="1" t="s">
        <v>71</v>
      </c>
    </row>
    <row r="96" spans="1:14" ht="15.75" thickBot="1">
      <c r="A96" s="1">
        <v>94</v>
      </c>
      <c r="B96" s="7" t="s">
        <v>122</v>
      </c>
      <c r="C96" s="1" t="str">
        <f>"14228599"</f>
        <v>14228599</v>
      </c>
      <c r="D96" s="1" t="s">
        <v>97</v>
      </c>
      <c r="E96" s="1">
        <v>0.029</v>
      </c>
      <c r="F96" s="8">
        <v>2</v>
      </c>
      <c r="G96" s="1">
        <v>17</v>
      </c>
      <c r="H96" s="1">
        <v>139</v>
      </c>
      <c r="I96" s="1">
        <v>182</v>
      </c>
      <c r="J96" s="1">
        <v>8</v>
      </c>
      <c r="K96" s="1">
        <v>133</v>
      </c>
      <c r="L96" s="1">
        <v>0.07</v>
      </c>
      <c r="M96" s="1">
        <v>10.71</v>
      </c>
      <c r="N96" s="1" t="s">
        <v>61</v>
      </c>
    </row>
    <row r="97" spans="1:14" ht="15.75" thickBot="1">
      <c r="A97" s="1">
        <v>95</v>
      </c>
      <c r="B97" s="6" t="s">
        <v>123</v>
      </c>
      <c r="C97" s="1" t="str">
        <f>"01326244"</f>
        <v>01326244</v>
      </c>
      <c r="D97" s="1" t="s">
        <v>97</v>
      </c>
      <c r="E97" s="1">
        <v>0.027</v>
      </c>
      <c r="F97" s="8">
        <v>13</v>
      </c>
      <c r="G97" s="1">
        <v>117</v>
      </c>
      <c r="H97" s="1">
        <v>616</v>
      </c>
      <c r="I97" s="4">
        <v>2026</v>
      </c>
      <c r="J97" s="1">
        <v>33</v>
      </c>
      <c r="K97" s="1">
        <v>498</v>
      </c>
      <c r="L97" s="1">
        <v>0.07</v>
      </c>
      <c r="M97" s="1">
        <v>17.32</v>
      </c>
      <c r="N97" s="1" t="s">
        <v>124</v>
      </c>
    </row>
    <row r="98" spans="1:14" ht="15.75" thickBot="1">
      <c r="A98" s="1">
        <v>96</v>
      </c>
      <c r="B98" s="7" t="s">
        <v>125</v>
      </c>
      <c r="C98" s="1" t="str">
        <f>"1687479X"</f>
        <v>1687479X</v>
      </c>
      <c r="D98" s="1" t="s">
        <v>97</v>
      </c>
      <c r="E98" s="1">
        <v>0.027</v>
      </c>
      <c r="F98" s="8">
        <v>11</v>
      </c>
      <c r="G98" s="1">
        <v>4</v>
      </c>
      <c r="H98" s="1">
        <v>94</v>
      </c>
      <c r="I98" s="1">
        <v>191</v>
      </c>
      <c r="J98" s="1">
        <v>5</v>
      </c>
      <c r="K98" s="1">
        <v>93</v>
      </c>
      <c r="L98" s="1">
        <v>0.07</v>
      </c>
      <c r="M98" s="1">
        <v>47.75</v>
      </c>
      <c r="N98" s="1" t="s">
        <v>12</v>
      </c>
    </row>
    <row r="99" spans="1:14" ht="15.75" thickBot="1">
      <c r="A99" s="1">
        <v>97</v>
      </c>
      <c r="B99" s="6" t="s">
        <v>126</v>
      </c>
      <c r="C99" s="1" t="str">
        <f>"00356808"</f>
        <v>00356808</v>
      </c>
      <c r="D99" s="1" t="s">
        <v>97</v>
      </c>
      <c r="E99" s="1">
        <v>0.027</v>
      </c>
      <c r="F99" s="8">
        <v>5</v>
      </c>
      <c r="G99" s="1">
        <v>0</v>
      </c>
      <c r="H99" s="1">
        <v>77</v>
      </c>
      <c r="I99" s="1">
        <v>0</v>
      </c>
      <c r="J99" s="1">
        <v>5</v>
      </c>
      <c r="K99" s="1">
        <v>76</v>
      </c>
      <c r="L99" s="1">
        <v>0.06</v>
      </c>
      <c r="M99" s="1">
        <v>0</v>
      </c>
      <c r="N99" s="1" t="s">
        <v>127</v>
      </c>
    </row>
    <row r="100" spans="1:14" ht="15.75" thickBot="1">
      <c r="A100" s="1">
        <v>98</v>
      </c>
      <c r="B100" s="7" t="s">
        <v>128</v>
      </c>
      <c r="C100" s="1" t="str">
        <f>"18112382"</f>
        <v>18112382</v>
      </c>
      <c r="D100" s="1" t="s">
        <v>97</v>
      </c>
      <c r="E100" s="1">
        <v>0.026</v>
      </c>
      <c r="F100" s="8">
        <v>8</v>
      </c>
      <c r="G100" s="1">
        <v>0</v>
      </c>
      <c r="H100" s="1">
        <v>34</v>
      </c>
      <c r="I100" s="1">
        <v>0</v>
      </c>
      <c r="J100" s="1">
        <v>1</v>
      </c>
      <c r="K100" s="1">
        <v>34</v>
      </c>
      <c r="L100" s="1">
        <v>0</v>
      </c>
      <c r="M100" s="1">
        <v>0</v>
      </c>
      <c r="N100" s="1" t="s">
        <v>103</v>
      </c>
    </row>
    <row r="101" spans="1:14" ht="15.75" thickBot="1">
      <c r="A101" s="1">
        <v>99</v>
      </c>
      <c r="B101" s="6" t="s">
        <v>129</v>
      </c>
      <c r="C101" s="1" t="str">
        <f>"14601567"</f>
        <v>14601567</v>
      </c>
      <c r="D101" s="1" t="s">
        <v>97</v>
      </c>
      <c r="E101" s="1">
        <v>0.026</v>
      </c>
      <c r="F101" s="8">
        <v>1</v>
      </c>
      <c r="G101" s="1">
        <v>0</v>
      </c>
      <c r="H101" s="1">
        <v>13</v>
      </c>
      <c r="I101" s="1">
        <v>0</v>
      </c>
      <c r="J101" s="1">
        <v>0</v>
      </c>
      <c r="K101" s="1">
        <v>11</v>
      </c>
      <c r="L101" s="1">
        <v>0</v>
      </c>
      <c r="M101" s="1">
        <v>0</v>
      </c>
      <c r="N101" s="1" t="s">
        <v>35</v>
      </c>
    </row>
    <row r="103" spans="1:21" ht="15">
      <c r="A103" s="5" t="s">
        <v>134</v>
      </c>
      <c r="C103" s="5"/>
      <c r="D103" s="5"/>
      <c r="E103" s="5"/>
      <c r="F103" s="10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5">
      <c r="A104" s="5" t="s">
        <v>135</v>
      </c>
      <c r="C104" s="5"/>
      <c r="D104" s="5"/>
      <c r="E104" s="5"/>
      <c r="F104" s="10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5">
      <c r="A105" s="5"/>
      <c r="C105" s="5"/>
      <c r="D105" s="5"/>
      <c r="E105" s="5"/>
      <c r="F105" s="10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5">
      <c r="A106" s="5" t="s">
        <v>130</v>
      </c>
      <c r="C106" s="5"/>
      <c r="D106" s="5"/>
      <c r="E106" s="5"/>
      <c r="F106" s="10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</sheetData>
  <sheetProtection/>
  <mergeCells count="1">
    <mergeCell ref="D2:E2"/>
  </mergeCells>
  <hyperlinks>
    <hyperlink ref="B3" r:id="rId1" tooltip="view journal details" display="http://www.scimagojr.com/journalsearch.php?q=25781&amp;tip=sid&amp;clean=0"/>
    <hyperlink ref="B4" r:id="rId2" tooltip="view journal details" display="http://www.scimagojr.com/journalsearch.php?q=26371&amp;tip=sid&amp;clean=0"/>
    <hyperlink ref="B5" r:id="rId3" tooltip="view journal details" display="http://www.scimagojr.com/journalsearch.php?q=23405&amp;tip=sid&amp;clean=0"/>
    <hyperlink ref="B6" r:id="rId4" tooltip="view journal details" display="http://www.scimagojr.com/journalsearch.php?q=19907&amp;tip=sid&amp;clean=0"/>
    <hyperlink ref="B7" r:id="rId5" tooltip="view journal details" display="http://www.scimagojr.com/journalsearch.php?q=26396&amp;tip=sid&amp;clean=0"/>
    <hyperlink ref="B8" r:id="rId6" tooltip="view journal details" display="http://www.scimagojr.com/journalsearch.php?q=16876&amp;tip=sid&amp;clean=0"/>
    <hyperlink ref="B9" r:id="rId7" tooltip="view journal details" display="http://www.scimagojr.com/journalsearch.php?q=26908&amp;tip=sid&amp;clean=0"/>
    <hyperlink ref="B10" r:id="rId8" tooltip="view journal details" display="http://www.scimagojr.com/journalsearch.php?q=22669&amp;tip=sid&amp;clean=0"/>
    <hyperlink ref="B11" r:id="rId9" tooltip="view journal details" display="http://www.scimagojr.com/journalsearch.php?q=23041&amp;tip=sid&amp;clean=0"/>
    <hyperlink ref="B12" r:id="rId10" tooltip="view journal details" display="http://www.scimagojr.com/journalsearch.php?q=19700182678&amp;tip=sid&amp;clean=0"/>
    <hyperlink ref="B13" r:id="rId11" tooltip="view journal details" display="http://www.scimagojr.com/journalsearch.php?q=25780&amp;tip=sid&amp;clean=0"/>
    <hyperlink ref="B14" r:id="rId12" tooltip="view journal details" display="http://www.scimagojr.com/journalsearch.php?q=16944&amp;tip=sid&amp;clean=0"/>
    <hyperlink ref="B15" r:id="rId13" tooltip="view journal details" display="http://www.scimagojr.com/journalsearch.php?q=25896&amp;tip=sid&amp;clean=0"/>
    <hyperlink ref="B16" r:id="rId14" tooltip="view journal details" display="http://www.scimagojr.com/journalsearch.php?q=24044&amp;tip=sid&amp;clean=0"/>
    <hyperlink ref="B17" r:id="rId15" tooltip="view journal details" display="http://www.scimagojr.com/journalsearch.php?q=24649&amp;tip=sid&amp;clean=0"/>
    <hyperlink ref="B18" r:id="rId16" tooltip="view journal details" display="http://www.scimagojr.com/journalsearch.php?q=4900153219&amp;tip=sid&amp;clean=0"/>
    <hyperlink ref="B19" r:id="rId17" tooltip="view journal details" display="http://www.scimagojr.com/journalsearch.php?q=26388&amp;tip=sid&amp;clean=0"/>
    <hyperlink ref="B20" r:id="rId18" tooltip="view journal details" display="http://www.scimagojr.com/journalsearch.php?q=19700177127&amp;tip=sid&amp;clean=0"/>
    <hyperlink ref="B21" r:id="rId19" tooltip="view journal details" display="http://www.scimagojr.com/journalsearch.php?q=4400151608&amp;tip=sid&amp;clean=0"/>
    <hyperlink ref="B22" r:id="rId20" tooltip="view journal details" display="http://www.scimagojr.com/journalsearch.php?q=26532&amp;tip=sid&amp;clean=0"/>
    <hyperlink ref="B23" r:id="rId21" tooltip="view journal details" display="http://www.scimagojr.com/journalsearch.php?q=4700152613&amp;tip=sid&amp;clean=0"/>
    <hyperlink ref="B24" r:id="rId22" tooltip="view journal details" display="http://www.scimagojr.com/journalsearch.php?q=21444&amp;tip=sid&amp;clean=0"/>
    <hyperlink ref="B25" r:id="rId23" tooltip="view journal details" display="http://www.scimagojr.com/journalsearch.php?q=7700153108&amp;tip=sid&amp;clean=0"/>
    <hyperlink ref="B26" r:id="rId24" tooltip="view journal details" display="http://www.scimagojr.com/journalsearch.php?q=26512&amp;tip=sid&amp;clean=0"/>
    <hyperlink ref="B27" r:id="rId25" tooltip="view journal details" display="http://www.scimagojr.com/journalsearch.php?q=25853&amp;tip=sid&amp;clean=0"/>
    <hyperlink ref="B28" r:id="rId26" tooltip="view journal details" display="http://www.scimagojr.com/journalsearch.php?q=26491&amp;tip=sid&amp;clean=0"/>
    <hyperlink ref="B29" r:id="rId27" tooltip="view journal details" display="http://www.scimagojr.com/journalsearch.php?q=25836&amp;tip=sid&amp;clean=0"/>
    <hyperlink ref="B30" r:id="rId28" tooltip="view journal details" display="http://www.scimagojr.com/journalsearch.php?q=25788&amp;tip=sid&amp;clean=0"/>
    <hyperlink ref="B31" r:id="rId29" tooltip="view journal details" display="http://www.scimagojr.com/journalsearch.php?q=26400&amp;tip=sid&amp;clean=0"/>
    <hyperlink ref="B32" r:id="rId30" tooltip="view journal details" display="http://www.scimagojr.com/journalsearch.php?q=25786&amp;tip=sid&amp;clean=0"/>
    <hyperlink ref="B33" r:id="rId31" tooltip="view journal details" display="http://www.scimagojr.com/journalsearch.php?q=25937&amp;tip=sid&amp;clean=0"/>
    <hyperlink ref="B34" r:id="rId32" tooltip="view journal details" display="http://www.scimagojr.com/journalsearch.php?q=19600164300&amp;tip=sid&amp;clean=0"/>
    <hyperlink ref="B35" r:id="rId33" tooltip="view journal details" display="http://www.scimagojr.com/journalsearch.php?q=26514&amp;tip=sid&amp;clean=0"/>
    <hyperlink ref="B36" r:id="rId34" tooltip="view journal details" display="http://www.scimagojr.com/journalsearch.php?q=29053&amp;tip=sid&amp;clean=0"/>
    <hyperlink ref="B37" r:id="rId35" tooltip="view journal details" display="http://www.scimagojr.com/journalsearch.php?q=16313&amp;tip=sid&amp;clean=0"/>
    <hyperlink ref="B38" r:id="rId36" tooltip="view journal details" display="http://www.scimagojr.com/journalsearch.php?q=16948&amp;tip=sid&amp;clean=0"/>
    <hyperlink ref="B39" r:id="rId37" tooltip="view journal details" display="http://www.scimagojr.com/journalsearch.php?q=26508&amp;tip=sid&amp;clean=0"/>
    <hyperlink ref="B40" r:id="rId38" tooltip="view journal details" display="http://www.scimagojr.com/journalsearch.php?q=25854&amp;tip=sid&amp;clean=0"/>
    <hyperlink ref="B41" r:id="rId39" tooltip="view journal details" display="http://www.scimagojr.com/journalsearch.php?q=25803&amp;tip=sid&amp;clean=0"/>
    <hyperlink ref="B42" r:id="rId40" tooltip="view journal details" display="http://www.scimagojr.com/journalsearch.php?q=4700152614&amp;tip=sid&amp;clean=0"/>
    <hyperlink ref="B43" r:id="rId41" tooltip="view journal details" display="http://www.scimagojr.com/journalsearch.php?q=14240&amp;tip=sid&amp;clean=0"/>
    <hyperlink ref="B44" r:id="rId42" tooltip="view journal details" display="http://www.scimagojr.com/journalsearch.php?q=16315&amp;tip=sid&amp;clean=0"/>
    <hyperlink ref="B45" r:id="rId43" tooltip="view journal details" display="http://www.scimagojr.com/journalsearch.php?q=26444&amp;tip=sid&amp;clean=0"/>
    <hyperlink ref="B46" r:id="rId44" tooltip="view journal details" display="http://www.scimagojr.com/journalsearch.php?q=25897&amp;tip=sid&amp;clean=0"/>
    <hyperlink ref="B47" r:id="rId45" tooltip="view journal details" display="http://www.scimagojr.com/journalsearch.php?q=26370&amp;tip=sid&amp;clean=0"/>
    <hyperlink ref="B48" r:id="rId46" tooltip="view journal details" display="http://www.scimagojr.com/journalsearch.php?q=26971&amp;tip=sid&amp;clean=0"/>
    <hyperlink ref="B49" r:id="rId47" tooltip="view journal details" display="http://www.scimagojr.com/journalsearch.php?q=16573&amp;tip=sid&amp;clean=0"/>
    <hyperlink ref="B50" r:id="rId48" tooltip="view journal details" display="http://www.scimagojr.com/journalsearch.php?q=26416&amp;tip=sid&amp;clean=0"/>
    <hyperlink ref="B51" r:id="rId49" tooltip="view journal details" display="http://www.scimagojr.com/journalsearch.php?q=19956&amp;tip=sid&amp;clean=0"/>
    <hyperlink ref="B52" r:id="rId50" tooltip="view journal details" display="http://www.scimagojr.com/journalsearch.php?q=14132&amp;tip=sid&amp;clean=0"/>
    <hyperlink ref="B53" r:id="rId51" tooltip="view journal details" display="http://www.scimagojr.com/journalsearch.php?q=26397&amp;tip=sid&amp;clean=0"/>
    <hyperlink ref="B54" r:id="rId52" tooltip="view journal details" display="http://www.scimagojr.com/journalsearch.php?q=14464&amp;tip=sid&amp;clean=0"/>
    <hyperlink ref="B55" r:id="rId53" tooltip="view journal details" display="http://www.scimagojr.com/journalsearch.php?q=19958&amp;tip=sid&amp;clean=0"/>
    <hyperlink ref="B56" r:id="rId54" tooltip="view journal details" display="http://www.scimagojr.com/journalsearch.php?q=25789&amp;tip=sid&amp;clean=0"/>
    <hyperlink ref="B57" r:id="rId55" tooltip="view journal details" display="http://www.scimagojr.com/journalsearch.php?q=22769&amp;tip=sid&amp;clean=0"/>
    <hyperlink ref="B58" r:id="rId56" tooltip="view journal details" display="http://www.scimagojr.com/journalsearch.php?q=21192&amp;tip=sid&amp;clean=0"/>
    <hyperlink ref="B59" r:id="rId57" tooltip="view journal details" display="http://www.scimagojr.com/journalsearch.php?q=25864&amp;tip=sid&amp;clean=0"/>
    <hyperlink ref="B60" r:id="rId58" tooltip="view journal details" display="http://www.scimagojr.com/journalsearch.php?q=11200153519&amp;tip=sid&amp;clean=0"/>
    <hyperlink ref="B61" r:id="rId59" tooltip="view journal details" display="http://www.scimagojr.com/journalsearch.php?q=19700185200&amp;tip=sid&amp;clean=0"/>
    <hyperlink ref="B62" r:id="rId60" tooltip="view journal details" display="http://www.scimagojr.com/journalsearch.php?q=26482&amp;tip=sid&amp;clean=0"/>
    <hyperlink ref="B63" r:id="rId61" tooltip="view journal details" display="http://www.scimagojr.com/journalsearch.php?q=24156&amp;tip=sid&amp;clean=0"/>
    <hyperlink ref="B64" r:id="rId62" tooltip="view journal details" display="http://www.scimagojr.com/journalsearch.php?q=25920&amp;tip=sid&amp;clean=0"/>
    <hyperlink ref="B65" r:id="rId63" tooltip="view journal details" display="http://www.scimagojr.com/journalsearch.php?q=24043&amp;tip=sid&amp;clean=0"/>
    <hyperlink ref="B66" r:id="rId64" tooltip="view journal details" display="http://www.scimagojr.com/journalsearch.php?q=26509&amp;tip=sid&amp;clean=0"/>
    <hyperlink ref="B67" r:id="rId65" tooltip="view journal details" display="http://www.scimagojr.com/journalsearch.php?q=4700152410&amp;tip=sid&amp;clean=0"/>
    <hyperlink ref="B68" r:id="rId66" tooltip="view journal details" display="http://www.scimagojr.com/journalsearch.php?q=25882&amp;tip=sid&amp;clean=0"/>
    <hyperlink ref="B69" r:id="rId67" tooltip="view journal details" display="http://www.scimagojr.com/journalsearch.php?q=18300156734&amp;tip=sid&amp;clean=0"/>
    <hyperlink ref="B70" r:id="rId68" tooltip="view journal details" display="http://www.scimagojr.com/journalsearch.php?q=25758&amp;tip=sid&amp;clean=0"/>
    <hyperlink ref="B71" r:id="rId69" tooltip="view journal details" display="http://www.scimagojr.com/journalsearch.php?q=4400151742&amp;tip=sid&amp;clean=0"/>
    <hyperlink ref="B72" r:id="rId70" tooltip="view journal details" display="http://www.scimagojr.com/journalsearch.php?q=4700152615&amp;tip=sid&amp;clean=0"/>
    <hyperlink ref="B73" r:id="rId71" tooltip="view journal details" display="http://www.scimagojr.com/journalsearch.php?q=22182&amp;tip=sid&amp;clean=0"/>
    <hyperlink ref="B74" r:id="rId72" tooltip="view journal details" display="http://www.scimagojr.com/journalsearch.php?q=18384&amp;tip=sid&amp;clean=0"/>
    <hyperlink ref="B75" r:id="rId73" tooltip="view journal details" display="http://www.scimagojr.com/journalsearch.php?q=11400153304&amp;tip=sid&amp;clean=0"/>
    <hyperlink ref="B76" r:id="rId74" tooltip="view journal details" display="http://www.scimagojr.com/journalsearch.php?q=26442&amp;tip=sid&amp;clean=0"/>
    <hyperlink ref="B77" r:id="rId75" tooltip="view journal details" display="http://www.scimagojr.com/journalsearch.php?q=19979&amp;tip=sid&amp;clean=0"/>
    <hyperlink ref="B78" r:id="rId76" tooltip="view journal details" display="http://www.scimagojr.com/journalsearch.php?q=21430&amp;tip=sid&amp;clean=0"/>
    <hyperlink ref="B79" r:id="rId77" tooltip="view journal details" display="http://www.scimagojr.com/journalsearch.php?q=24111&amp;tip=sid&amp;clean=0"/>
    <hyperlink ref="B80" r:id="rId78" tooltip="view journal details" display="http://www.scimagojr.com/journalsearch.php?q=12894&amp;tip=sid&amp;clean=0"/>
    <hyperlink ref="B81" r:id="rId79" tooltip="view journal details" display="http://www.scimagojr.com/journalsearch.php?q=26483&amp;tip=sid&amp;clean=0"/>
    <hyperlink ref="B82" r:id="rId80" tooltip="view journal details" display="http://www.scimagojr.com/journalsearch.php?q=26485&amp;tip=sid&amp;clean=0"/>
    <hyperlink ref="B83" r:id="rId81" tooltip="view journal details" display="http://www.scimagojr.com/journalsearch.php?q=25815&amp;tip=sid&amp;clean=0"/>
    <hyperlink ref="B84" r:id="rId82" tooltip="view journal details" display="http://www.scimagojr.com/journalsearch.php?q=26530&amp;tip=sid&amp;clean=0"/>
    <hyperlink ref="B85" r:id="rId83" tooltip="view journal details" display="http://www.scimagojr.com/journalsearch.php?q=25824&amp;tip=sid&amp;clean=0"/>
    <hyperlink ref="B86" r:id="rId84" tooltip="view journal details" display="http://www.scimagojr.com/journalsearch.php?q=5000156907&amp;tip=sid&amp;clean=0"/>
    <hyperlink ref="B87" r:id="rId85" tooltip="view journal details" display="http://www.scimagojr.com/journalsearch.php?q=25790&amp;tip=sid&amp;clean=0"/>
    <hyperlink ref="B88" r:id="rId86" tooltip="view journal details" display="http://www.scimagojr.com/journalsearch.php?q=18766&amp;tip=sid&amp;clean=0"/>
    <hyperlink ref="B89" r:id="rId87" tooltip="view journal details" display="http://www.scimagojr.com/journalsearch.php?q=27286&amp;tip=sid&amp;clean=0"/>
    <hyperlink ref="B90" r:id="rId88" tooltip="view journal details" display="http://www.scimagojr.com/journalsearch.php?q=5300152528&amp;tip=sid&amp;clean=0"/>
    <hyperlink ref="B91" r:id="rId89" tooltip="view journal details" display="http://www.scimagojr.com/journalsearch.php?q=26387&amp;tip=sid&amp;clean=0"/>
    <hyperlink ref="B92" r:id="rId90" tooltip="view journal details" display="http://www.scimagojr.com/journalsearch.php?q=7000153222&amp;tip=sid&amp;clean=0"/>
    <hyperlink ref="B93" r:id="rId91" tooltip="view journal details" display="http://www.scimagojr.com/journalsearch.php?q=24080&amp;tip=sid&amp;clean=0"/>
    <hyperlink ref="B94" r:id="rId92" tooltip="view journal details" display="http://www.scimagojr.com/journalsearch.php?q=24112&amp;tip=sid&amp;clean=0"/>
    <hyperlink ref="B95" r:id="rId93" tooltip="view journal details" display="http://www.scimagojr.com/journalsearch.php?q=12100154841&amp;tip=sid&amp;clean=0"/>
    <hyperlink ref="B96" r:id="rId94" tooltip="view journal details" display="http://www.scimagojr.com/journalsearch.php?q=12100155516&amp;tip=sid&amp;clean=0"/>
    <hyperlink ref="B97" r:id="rId95" tooltip="view journal details" display="http://www.scimagojr.com/journalsearch.php?q=25921&amp;tip=sid&amp;clean=0"/>
    <hyperlink ref="B98" r:id="rId96" tooltip="view journal details" display="http://www.scimagojr.com/journalsearch.php?q=4000150001&amp;tip=sid&amp;clean=0"/>
    <hyperlink ref="B99" r:id="rId97" tooltip="view journal details" display="http://www.scimagojr.com/journalsearch.php?q=7700153229&amp;tip=sid&amp;clean=0"/>
    <hyperlink ref="B100" r:id="rId98" tooltip="view journal details" display="http://www.scimagojr.com/journalsearch.php?q=93516&amp;tip=sid&amp;clean=0"/>
    <hyperlink ref="B101" r:id="rId99" tooltip="view journal details" display="http://www.scimagojr.com/journalsearch.php?q=12000154523&amp;tip=sid&amp;clean=0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SJR : Scientific Journal Rankings</dc:title>
  <dc:subject/>
  <dc:creator/>
  <cp:keywords/>
  <dc:description/>
  <cp:lastModifiedBy>Office Of Computer Services </cp:lastModifiedBy>
  <dcterms:created xsi:type="dcterms:W3CDTF">2012-02-24T07:03:55Z</dcterms:created>
  <dcterms:modified xsi:type="dcterms:W3CDTF">2012-03-05T08:01:48Z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