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excel 2 " sheetId="1" r:id="rId1"/>
  </sheets>
  <definedNames/>
  <calcPr fullCalcOnLoad="1"/>
</workbook>
</file>

<file path=xl/sharedStrings.xml><?xml version="1.0" encoding="utf-8"?>
<sst xmlns="http://schemas.openxmlformats.org/spreadsheetml/2006/main" count="349" uniqueCount="156">
  <si>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</si>
  <si>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</si>
  <si>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</si>
  <si>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</si>
  <si>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</si>
  <si>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</si>
  <si>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</si>
  <si>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</si>
  <si>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</si>
  <si>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</si>
  <si>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Water Research</t>
  </si>
  <si>
    <t>Q1</t>
  </si>
  <si>
    <t>Netherlands</t>
  </si>
  <si>
    <t>Cryosphere</t>
  </si>
  <si>
    <t>Germany</t>
  </si>
  <si>
    <t>Saline Systems</t>
  </si>
  <si>
    <t>United Kingdom</t>
  </si>
  <si>
    <t>Journal of Geophysical Research</t>
  </si>
  <si>
    <t>United States</t>
  </si>
  <si>
    <t>Desalination</t>
  </si>
  <si>
    <t>Environmental Toxicology</t>
  </si>
  <si>
    <t>Estonian Journal of Earth Sciences</t>
  </si>
  <si>
    <t>Estonia</t>
  </si>
  <si>
    <t>Clean - Soil, Air, Water</t>
  </si>
  <si>
    <t>Journal of Water and Health</t>
  </si>
  <si>
    <t>Journal of Hydro-Environment Research</t>
  </si>
  <si>
    <t>Cryosphere Discussions</t>
  </si>
  <si>
    <t>Water Resources Research</t>
  </si>
  <si>
    <t>eEarth</t>
  </si>
  <si>
    <t>Hydrobiological Processes</t>
  </si>
  <si>
    <t>Environmental Geochemistry and Health</t>
  </si>
  <si>
    <t>Clay and Clay Minerals</t>
  </si>
  <si>
    <t>Water, Air, and Soil Pollution</t>
  </si>
  <si>
    <t>Journal of Water Supply: Research and Technology - AQUA</t>
  </si>
  <si>
    <t>Water Science and Technology</t>
  </si>
  <si>
    <t>International Review of Hydrobiology</t>
  </si>
  <si>
    <t>Hydrobiologia</t>
  </si>
  <si>
    <t>Aquatic Conservation: Marine and Freshwater Ecosystems</t>
  </si>
  <si>
    <t>Hydrology and Earth System Sciences</t>
  </si>
  <si>
    <t>Journal of the American Water Resources Association</t>
  </si>
  <si>
    <t>Journal of Limnology</t>
  </si>
  <si>
    <t>Italy</t>
  </si>
  <si>
    <t>River Research and Applications</t>
  </si>
  <si>
    <t>Stochastic Environmental Research and Risk Assessment</t>
  </si>
  <si>
    <t>Irrigation Science</t>
  </si>
  <si>
    <t>Ground Water Monitoring and Remediation</t>
  </si>
  <si>
    <t>Q2</t>
  </si>
  <si>
    <t>Water Environment Research</t>
  </si>
  <si>
    <t>Ground Water</t>
  </si>
  <si>
    <t>Natural Hazards</t>
  </si>
  <si>
    <t>Water Resources Management</t>
  </si>
  <si>
    <t>Journal of Hydraulic Research/De Recherches Hydrauliques</t>
  </si>
  <si>
    <t>Spain</t>
  </si>
  <si>
    <t>Hydrological Sciences Journal/Journal des Sciences, Hydrologiques</t>
  </si>
  <si>
    <t>International Agrophysics</t>
  </si>
  <si>
    <t>Poland</t>
  </si>
  <si>
    <t>Journal of Hydraulic Engineering</t>
  </si>
  <si>
    <t>Water, Air, and Soil Pollution: Focus</t>
  </si>
  <si>
    <t>Hydrogeology Journal</t>
  </si>
  <si>
    <t>Environmental Earth Sciences</t>
  </si>
  <si>
    <t>Journal of Water Resources Planning and Management - ASCE</t>
  </si>
  <si>
    <t>Journal of Waterway, Port, Coastal and Ocean Engineering</t>
  </si>
  <si>
    <t>Nordic Hydrology</t>
  </si>
  <si>
    <t>Desalination and Water Treatment</t>
  </si>
  <si>
    <t>Journal of the American Water Works Association</t>
  </si>
  <si>
    <t>Water and Environment Journal</t>
  </si>
  <si>
    <t>Practice Periodical of Hazardous, Toxic, and Radioactive Waste Management</t>
  </si>
  <si>
    <t>Shuikexue Jinzhan/Advances in Water Science</t>
  </si>
  <si>
    <t>China</t>
  </si>
  <si>
    <t>Urban Water Journal</t>
  </si>
  <si>
    <t>Water Policy</t>
  </si>
  <si>
    <t>Limnology</t>
  </si>
  <si>
    <t>Journal of Irrigation and Drainage Engineering - ASCE</t>
  </si>
  <si>
    <t>Water S.A.</t>
  </si>
  <si>
    <t>South Africa</t>
  </si>
  <si>
    <t>Iranian Journal of Environmental Health Science and Engineering</t>
  </si>
  <si>
    <t>Iran</t>
  </si>
  <si>
    <t>Geography Compass</t>
  </si>
  <si>
    <t>Journal of Hydroinformatics</t>
  </si>
  <si>
    <t>Journal of Hydrologic Engineering - ASCE</t>
  </si>
  <si>
    <t>Q3</t>
  </si>
  <si>
    <t>International Journal of Water Resources Development</t>
  </si>
  <si>
    <t>Lake and Reservoir Management</t>
  </si>
  <si>
    <t>Journal of Hydrology: New Zealand</t>
  </si>
  <si>
    <t>New Zealand</t>
  </si>
  <si>
    <t>Knowledge and Management of Aquatic Ecosystems</t>
  </si>
  <si>
    <t>France</t>
  </si>
  <si>
    <t>Canadian Water Resources Journal</t>
  </si>
  <si>
    <t>Canada</t>
  </si>
  <si>
    <t>Water International</t>
  </si>
  <si>
    <t>Water Management</t>
  </si>
  <si>
    <t>Grundwasser</t>
  </si>
  <si>
    <t>Water Quality Research Journal of Canada</t>
  </si>
  <si>
    <t>Chinese Journal of Oceanology and Limnology</t>
  </si>
  <si>
    <t>Turkish Journal of Engineering and Environmental Sciences</t>
  </si>
  <si>
    <t>Turkey</t>
  </si>
  <si>
    <t>China Ocean Engineering</t>
  </si>
  <si>
    <t>Irrigation and Drainage</t>
  </si>
  <si>
    <t>Lakes and Reservoirs: Research and Management</t>
  </si>
  <si>
    <t>International Journal of River Basin Management</t>
  </si>
  <si>
    <t>Vodohospodarsky Casopis/Journal of Hydrology and Hydromechanics</t>
  </si>
  <si>
    <t>Slovakia</t>
  </si>
  <si>
    <t>Journal of Flood Risk Management</t>
  </si>
  <si>
    <t>Denmark</t>
  </si>
  <si>
    <t>Geocarto International</t>
  </si>
  <si>
    <t>Techniques - Sciences - Methodes</t>
  </si>
  <si>
    <t>International Journal of Water</t>
  </si>
  <si>
    <t>Hydrology and Earth System Sciences Discussions</t>
  </si>
  <si>
    <t>International Journal of Sustainable Energy</t>
  </si>
  <si>
    <t>Journal of Spatial Hydrology</t>
  </si>
  <si>
    <t>AACL Bioflux</t>
  </si>
  <si>
    <t>Romania</t>
  </si>
  <si>
    <t>Great Lakes Geographer</t>
  </si>
  <si>
    <t>Australian Journal of Water Resources</t>
  </si>
  <si>
    <t>Australia</t>
  </si>
  <si>
    <t>Ecohydrology and Hydrobiology</t>
  </si>
  <si>
    <t>Journal of Water Chemistry and Technology</t>
  </si>
  <si>
    <t>Q4</t>
  </si>
  <si>
    <t>Houille Blanche</t>
  </si>
  <si>
    <t>Acta Agriculturae Slovenica</t>
  </si>
  <si>
    <t>Slovenia</t>
  </si>
  <si>
    <t>FOG - Freiberg Online Geoscience</t>
  </si>
  <si>
    <t>IRRIGA</t>
  </si>
  <si>
    <t>Brazil</t>
  </si>
  <si>
    <t>Water Resources</t>
  </si>
  <si>
    <t>Russian Federation</t>
  </si>
  <si>
    <t>Water Quality, Exposure and Health</t>
  </si>
  <si>
    <t>eEarth Discussions</t>
  </si>
  <si>
    <t>Contribution - University of California, Water Resources Center</t>
  </si>
  <si>
    <t>Journal of Environmental Hydrology</t>
  </si>
  <si>
    <t>IWMI Research Report</t>
  </si>
  <si>
    <t>Sri Lanka</t>
  </si>
  <si>
    <t>Terra</t>
  </si>
  <si>
    <t>Finland</t>
  </si>
  <si>
    <t>Ingenieria Hidraulica en Mexico</t>
  </si>
  <si>
    <t>Mexico</t>
  </si>
  <si>
    <t>Geographische Raudschau</t>
  </si>
  <si>
    <t>Physical Oceanography</t>
  </si>
  <si>
    <t>Archives of Hydroengineering and Environmental Mechanics</t>
  </si>
  <si>
    <t>Journal of Water and Land Development</t>
  </si>
  <si>
    <t>Journal of the New England Water Works Association</t>
  </si>
  <si>
    <t>Water History</t>
  </si>
  <si>
    <t>Felsbau Magazin</t>
  </si>
  <si>
    <t>Technical Report - University of Texas at Austin, Center for Research in Water Resources</t>
  </si>
  <si>
    <t>Water Resources Research Institute News of the University of North Carolina</t>
  </si>
  <si>
    <t>Limnology and Oceanography Bulletin</t>
  </si>
  <si>
    <t>Report - University of California Water Resources Center</t>
  </si>
  <si>
    <t>Annales - Universitatis Mariae Curie-Sklodowska, Sectio B</t>
  </si>
  <si>
    <t>Mitteilungen - Versuchsanstat fur Wasserbau, Hydrologie und Glaziologie, ETH Zurich</t>
  </si>
  <si>
    <t>Switzerland</t>
  </si>
  <si>
    <t>Revista de Obras Publicas</t>
  </si>
  <si>
    <t>Retrieved from: http://www.scimagojr.com.</t>
  </si>
  <si>
    <t>SJR*</t>
  </si>
  <si>
    <t>H index**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</si>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</sst>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29" fillId="34" borderId="10" xfId="52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8795&amp;tip=sid&amp;clean=0" TargetMode="External" /><Relationship Id="rId2" Type="http://schemas.openxmlformats.org/officeDocument/2006/relationships/hyperlink" Target="http://www.scimagojr.com/journalsearch.php?q=11700154363&amp;tip=sid&amp;clean=0" TargetMode="External" /><Relationship Id="rId3" Type="http://schemas.openxmlformats.org/officeDocument/2006/relationships/hyperlink" Target="http://www.scimagojr.com/journalsearch.php?q=6400153152&amp;tip=sid&amp;clean=0" TargetMode="External" /><Relationship Id="rId4" Type="http://schemas.openxmlformats.org/officeDocument/2006/relationships/hyperlink" Target="http://www.scimagojr.com/journalsearch.php?q=28428&amp;tip=sid&amp;clean=0" TargetMode="External" /><Relationship Id="rId5" Type="http://schemas.openxmlformats.org/officeDocument/2006/relationships/hyperlink" Target="http://www.scimagojr.com/journalsearch.php?q=16322&amp;tip=sid&amp;clean=0" TargetMode="External" /><Relationship Id="rId6" Type="http://schemas.openxmlformats.org/officeDocument/2006/relationships/hyperlink" Target="http://www.scimagojr.com/journalsearch.php?q=25093&amp;tip=sid&amp;clean=0" TargetMode="External" /><Relationship Id="rId7" Type="http://schemas.openxmlformats.org/officeDocument/2006/relationships/hyperlink" Target="http://www.scimagojr.com/journalsearch.php?q=6000195392&amp;tip=sid&amp;clean=0" TargetMode="External" /><Relationship Id="rId8" Type="http://schemas.openxmlformats.org/officeDocument/2006/relationships/hyperlink" Target="http://www.scimagojr.com/journalsearch.php?q=5400152707&amp;tip=sid&amp;clean=0" TargetMode="External" /><Relationship Id="rId9" Type="http://schemas.openxmlformats.org/officeDocument/2006/relationships/hyperlink" Target="http://www.scimagojr.com/journalsearch.php?q=17512&amp;tip=sid&amp;clean=0" TargetMode="External" /><Relationship Id="rId10" Type="http://schemas.openxmlformats.org/officeDocument/2006/relationships/hyperlink" Target="http://www.scimagojr.com/journalsearch.php?q=11300153741&amp;tip=sid&amp;clean=0" TargetMode="External" /><Relationship Id="rId11" Type="http://schemas.openxmlformats.org/officeDocument/2006/relationships/hyperlink" Target="http://www.scimagojr.com/journalsearch.php?q=11600153303&amp;tip=sid&amp;clean=0" TargetMode="External" /><Relationship Id="rId12" Type="http://schemas.openxmlformats.org/officeDocument/2006/relationships/hyperlink" Target="http://www.scimagojr.com/journalsearch.php?q=18854&amp;tip=sid&amp;clean=0" TargetMode="External" /><Relationship Id="rId13" Type="http://schemas.openxmlformats.org/officeDocument/2006/relationships/hyperlink" Target="http://www.scimagojr.com/journalsearch.php?q=19600161817&amp;tip=sid&amp;clean=0" TargetMode="External" /><Relationship Id="rId14" Type="http://schemas.openxmlformats.org/officeDocument/2006/relationships/hyperlink" Target="http://www.scimagojr.com/journalsearch.php?q=29467&amp;tip=sid&amp;clean=0" TargetMode="External" /><Relationship Id="rId15" Type="http://schemas.openxmlformats.org/officeDocument/2006/relationships/hyperlink" Target="http://www.scimagojr.com/journalsearch.php?q=20992&amp;tip=sid&amp;clean=0" TargetMode="External" /><Relationship Id="rId16" Type="http://schemas.openxmlformats.org/officeDocument/2006/relationships/hyperlink" Target="http://www.scimagojr.com/journalsearch.php?q=19594&amp;tip=sid&amp;clean=0" TargetMode="External" /><Relationship Id="rId17" Type="http://schemas.openxmlformats.org/officeDocument/2006/relationships/hyperlink" Target="http://www.scimagojr.com/journalsearch.php?q=24554&amp;tip=sid&amp;clean=0" TargetMode="External" /><Relationship Id="rId18" Type="http://schemas.openxmlformats.org/officeDocument/2006/relationships/hyperlink" Target="http://www.scimagojr.com/journalsearch.php?q=17536&amp;tip=sid&amp;clean=0" TargetMode="External" /><Relationship Id="rId19" Type="http://schemas.openxmlformats.org/officeDocument/2006/relationships/hyperlink" Target="http://www.scimagojr.com/journalsearch.php?q=19376&amp;tip=sid&amp;clean=0" TargetMode="External" /><Relationship Id="rId20" Type="http://schemas.openxmlformats.org/officeDocument/2006/relationships/hyperlink" Target="http://www.scimagojr.com/journalsearch.php?q=29517&amp;tip=sid&amp;clean=0" TargetMode="External" /><Relationship Id="rId21" Type="http://schemas.openxmlformats.org/officeDocument/2006/relationships/hyperlink" Target="http://www.scimagojr.com/journalsearch.php?q=15168&amp;tip=sid&amp;clean=0" TargetMode="External" /><Relationship Id="rId22" Type="http://schemas.openxmlformats.org/officeDocument/2006/relationships/hyperlink" Target="http://www.scimagojr.com/journalsearch.php?q=17182&amp;tip=sid&amp;clean=0" TargetMode="External" /><Relationship Id="rId23" Type="http://schemas.openxmlformats.org/officeDocument/2006/relationships/hyperlink" Target="http://www.scimagojr.com/journalsearch.php?q=29472&amp;tip=sid&amp;clean=0" TargetMode="External" /><Relationship Id="rId24" Type="http://schemas.openxmlformats.org/officeDocument/2006/relationships/hyperlink" Target="http://www.scimagojr.com/journalsearch.php?q=19640&amp;tip=sid&amp;clean=0" TargetMode="External" /><Relationship Id="rId25" Type="http://schemas.openxmlformats.org/officeDocument/2006/relationships/hyperlink" Target="http://www.scimagojr.com/journalsearch.php?q=29608&amp;tip=sid&amp;clean=0" TargetMode="External" /><Relationship Id="rId26" Type="http://schemas.openxmlformats.org/officeDocument/2006/relationships/hyperlink" Target="http://www.scimagojr.com/journalsearch.php?q=18132&amp;tip=sid&amp;clean=0" TargetMode="External" /><Relationship Id="rId27" Type="http://schemas.openxmlformats.org/officeDocument/2006/relationships/hyperlink" Target="http://www.scimagojr.com/journalsearch.php?q=19010&amp;tip=sid&amp;clean=0" TargetMode="External" /><Relationship Id="rId28" Type="http://schemas.openxmlformats.org/officeDocument/2006/relationships/hyperlink" Target="http://www.scimagojr.com/journalsearch.php?q=35683&amp;tip=sid&amp;clean=0" TargetMode="External" /><Relationship Id="rId29" Type="http://schemas.openxmlformats.org/officeDocument/2006/relationships/hyperlink" Target="http://www.scimagojr.com/journalsearch.php?q=29462&amp;tip=sid&amp;clean=0" TargetMode="External" /><Relationship Id="rId30" Type="http://schemas.openxmlformats.org/officeDocument/2006/relationships/hyperlink" Target="http://www.scimagojr.com/journalsearch.php?q=24563&amp;tip=sid&amp;clean=0" TargetMode="External" /><Relationship Id="rId31" Type="http://schemas.openxmlformats.org/officeDocument/2006/relationships/hyperlink" Target="http://www.scimagojr.com/journalsearch.php?q=29460&amp;tip=sid&amp;clean=0" TargetMode="External" /><Relationship Id="rId32" Type="http://schemas.openxmlformats.org/officeDocument/2006/relationships/hyperlink" Target="http://www.scimagojr.com/journalsearch.php?q=23282&amp;tip=sid&amp;clean=0" TargetMode="External" /><Relationship Id="rId33" Type="http://schemas.openxmlformats.org/officeDocument/2006/relationships/hyperlink" Target="http://www.scimagojr.com/journalsearch.php?q=18853&amp;tip=sid&amp;clean=0" TargetMode="External" /><Relationship Id="rId34" Type="http://schemas.openxmlformats.org/officeDocument/2006/relationships/hyperlink" Target="http://www.scimagojr.com/journalsearch.php?q=18539&amp;tip=sid&amp;clean=0" TargetMode="External" /><Relationship Id="rId35" Type="http://schemas.openxmlformats.org/officeDocument/2006/relationships/hyperlink" Target="http://www.scimagojr.com/journalsearch.php?q=29470&amp;tip=sid&amp;clean=0" TargetMode="External" /><Relationship Id="rId36" Type="http://schemas.openxmlformats.org/officeDocument/2006/relationships/hyperlink" Target="http://www.scimagojr.com/journalsearch.php?q=31877&amp;tip=sid&amp;clean=0" TargetMode="External" /><Relationship Id="rId37" Type="http://schemas.openxmlformats.org/officeDocument/2006/relationships/hyperlink" Target="http://www.scimagojr.com/journalsearch.php?q=16283&amp;tip=sid&amp;clean=0" TargetMode="External" /><Relationship Id="rId38" Type="http://schemas.openxmlformats.org/officeDocument/2006/relationships/hyperlink" Target="http://www.scimagojr.com/journalsearch.php?q=24559&amp;tip=sid&amp;clean=0" TargetMode="External" /><Relationship Id="rId39" Type="http://schemas.openxmlformats.org/officeDocument/2006/relationships/hyperlink" Target="http://www.scimagojr.com/journalsearch.php?q=29466&amp;tip=sid&amp;clean=0" TargetMode="External" /><Relationship Id="rId40" Type="http://schemas.openxmlformats.org/officeDocument/2006/relationships/hyperlink" Target="http://www.scimagojr.com/journalsearch.php?q=19400158519&amp;tip=sid&amp;clean=0" TargetMode="External" /><Relationship Id="rId41" Type="http://schemas.openxmlformats.org/officeDocument/2006/relationships/hyperlink" Target="http://www.scimagojr.com/journalsearch.php?q=50054&amp;tip=sid&amp;clean=0" TargetMode="External" /><Relationship Id="rId42" Type="http://schemas.openxmlformats.org/officeDocument/2006/relationships/hyperlink" Target="http://www.scimagojr.com/journalsearch.php?q=50091&amp;tip=sid&amp;clean=0" TargetMode="External" /><Relationship Id="rId43" Type="http://schemas.openxmlformats.org/officeDocument/2006/relationships/hyperlink" Target="http://www.scimagojr.com/journalsearch.php?q=29601&amp;tip=sid&amp;clean=0" TargetMode="External" /><Relationship Id="rId44" Type="http://schemas.openxmlformats.org/officeDocument/2006/relationships/hyperlink" Target="http://www.scimagojr.com/journalsearch.php?q=19700175585&amp;tip=sid&amp;clean=0" TargetMode="External" /><Relationship Id="rId45" Type="http://schemas.openxmlformats.org/officeDocument/2006/relationships/hyperlink" Target="http://www.scimagojr.com/journalsearch.php?q=19642&amp;tip=sid&amp;clean=0" TargetMode="External" /><Relationship Id="rId46" Type="http://schemas.openxmlformats.org/officeDocument/2006/relationships/hyperlink" Target="http://www.scimagojr.com/journalsearch.php?q=5800173373&amp;tip=sid&amp;clean=0" TargetMode="External" /><Relationship Id="rId47" Type="http://schemas.openxmlformats.org/officeDocument/2006/relationships/hyperlink" Target="http://www.scimagojr.com/journalsearch.php?q=26355&amp;tip=sid&amp;clean=0" TargetMode="External" /><Relationship Id="rId48" Type="http://schemas.openxmlformats.org/officeDocument/2006/relationships/hyperlink" Target="http://www.scimagojr.com/journalsearch.php?q=29654&amp;tip=sid&amp;clean=0" TargetMode="External" /><Relationship Id="rId49" Type="http://schemas.openxmlformats.org/officeDocument/2006/relationships/hyperlink" Target="http://www.scimagojr.com/journalsearch.php?q=4500151528&amp;tip=sid&amp;clean=0" TargetMode="External" /><Relationship Id="rId50" Type="http://schemas.openxmlformats.org/officeDocument/2006/relationships/hyperlink" Target="http://www.scimagojr.com/journalsearch.php?q=18783&amp;tip=sid&amp;clean=0" TargetMode="External" /><Relationship Id="rId51" Type="http://schemas.openxmlformats.org/officeDocument/2006/relationships/hyperlink" Target="http://www.scimagojr.com/journalsearch.php?q=29573&amp;tip=sid&amp;clean=0" TargetMode="External" /><Relationship Id="rId52" Type="http://schemas.openxmlformats.org/officeDocument/2006/relationships/hyperlink" Target="http://www.scimagojr.com/journalsearch.php?q=16298&amp;tip=sid&amp;clean=0" TargetMode="External" /><Relationship Id="rId53" Type="http://schemas.openxmlformats.org/officeDocument/2006/relationships/hyperlink" Target="http://www.scimagojr.com/journalsearch.php?q=19375&amp;tip=sid&amp;clean=0" TargetMode="External" /><Relationship Id="rId54" Type="http://schemas.openxmlformats.org/officeDocument/2006/relationships/hyperlink" Target="http://www.scimagojr.com/journalsearch.php?q=8000153147&amp;tip=sid&amp;clean=0" TargetMode="External" /><Relationship Id="rId55" Type="http://schemas.openxmlformats.org/officeDocument/2006/relationships/hyperlink" Target="http://www.scimagojr.com/journalsearch.php?q=13300154704&amp;tip=sid&amp;clean=0" TargetMode="External" /><Relationship Id="rId56" Type="http://schemas.openxmlformats.org/officeDocument/2006/relationships/hyperlink" Target="http://www.scimagojr.com/journalsearch.php?q=5100155056&amp;tip=sid&amp;clean=0" TargetMode="External" /><Relationship Id="rId57" Type="http://schemas.openxmlformats.org/officeDocument/2006/relationships/hyperlink" Target="http://www.scimagojr.com/journalsearch.php?q=16284&amp;tip=sid&amp;clean=0" TargetMode="External" /><Relationship Id="rId58" Type="http://schemas.openxmlformats.org/officeDocument/2006/relationships/hyperlink" Target="http://www.scimagojr.com/journalsearch.php?q=17479&amp;tip=sid&amp;clean=0" TargetMode="External" /><Relationship Id="rId59" Type="http://schemas.openxmlformats.org/officeDocument/2006/relationships/hyperlink" Target="http://www.scimagojr.com/journalsearch.php?q=63779&amp;tip=sid&amp;clean=0" TargetMode="External" /><Relationship Id="rId60" Type="http://schemas.openxmlformats.org/officeDocument/2006/relationships/hyperlink" Target="http://www.scimagojr.com/journalsearch.php?q=29538&amp;tip=sid&amp;clean=0" TargetMode="External" /><Relationship Id="rId61" Type="http://schemas.openxmlformats.org/officeDocument/2006/relationships/hyperlink" Target="http://www.scimagojr.com/journalsearch.php?q=15900154751&amp;tip=sid&amp;clean=0" TargetMode="External" /><Relationship Id="rId62" Type="http://schemas.openxmlformats.org/officeDocument/2006/relationships/hyperlink" Target="http://www.scimagojr.com/journalsearch.php?q=16286&amp;tip=sid&amp;clean=0" TargetMode="External" /><Relationship Id="rId63" Type="http://schemas.openxmlformats.org/officeDocument/2006/relationships/hyperlink" Target="http://www.scimagojr.com/journalsearch.php?q=18773&amp;tip=sid&amp;clean=0" TargetMode="External" /><Relationship Id="rId64" Type="http://schemas.openxmlformats.org/officeDocument/2006/relationships/hyperlink" Target="http://www.scimagojr.com/journalsearch.php?q=16167&amp;tip=sid&amp;clean=0" TargetMode="External" /><Relationship Id="rId65" Type="http://schemas.openxmlformats.org/officeDocument/2006/relationships/hyperlink" Target="http://www.scimagojr.com/journalsearch.php?q=16951&amp;tip=sid&amp;clean=0" TargetMode="External" /><Relationship Id="rId66" Type="http://schemas.openxmlformats.org/officeDocument/2006/relationships/hyperlink" Target="http://www.scimagojr.com/journalsearch.php?q=24564&amp;tip=sid&amp;clean=0" TargetMode="External" /><Relationship Id="rId67" Type="http://schemas.openxmlformats.org/officeDocument/2006/relationships/hyperlink" Target="http://www.scimagojr.com/journalsearch.php?q=12100155621&amp;tip=sid&amp;clean=0" TargetMode="External" /><Relationship Id="rId68" Type="http://schemas.openxmlformats.org/officeDocument/2006/relationships/hyperlink" Target="http://www.scimagojr.com/journalsearch.php?q=14643&amp;tip=sid&amp;clean=0" TargetMode="External" /><Relationship Id="rId69" Type="http://schemas.openxmlformats.org/officeDocument/2006/relationships/hyperlink" Target="http://www.scimagojr.com/journalsearch.php?q=28588&amp;tip=sid&amp;clean=0" TargetMode="External" /><Relationship Id="rId70" Type="http://schemas.openxmlformats.org/officeDocument/2006/relationships/hyperlink" Target="http://www.scimagojr.com/journalsearch.php?q=130102&amp;tip=sid&amp;clean=0" TargetMode="External" /><Relationship Id="rId71" Type="http://schemas.openxmlformats.org/officeDocument/2006/relationships/hyperlink" Target="http://www.scimagojr.com/journalsearch.php?q=17567&amp;tip=sid&amp;clean=0" TargetMode="External" /><Relationship Id="rId72" Type="http://schemas.openxmlformats.org/officeDocument/2006/relationships/hyperlink" Target="http://www.scimagojr.com/journalsearch.php?q=7500153132&amp;tip=sid&amp;clean=0" TargetMode="External" /><Relationship Id="rId73" Type="http://schemas.openxmlformats.org/officeDocument/2006/relationships/hyperlink" Target="http://www.scimagojr.com/journalsearch.php?q=29721&amp;tip=sid&amp;clean=0" TargetMode="External" /><Relationship Id="rId74" Type="http://schemas.openxmlformats.org/officeDocument/2006/relationships/hyperlink" Target="http://www.scimagojr.com/journalsearch.php?q=18700156719&amp;tip=sid&amp;clean=0" TargetMode="External" /><Relationship Id="rId75" Type="http://schemas.openxmlformats.org/officeDocument/2006/relationships/hyperlink" Target="http://www.scimagojr.com/journalsearch.php?q=28216&amp;tip=sid&amp;clean=0" TargetMode="External" /><Relationship Id="rId76" Type="http://schemas.openxmlformats.org/officeDocument/2006/relationships/hyperlink" Target="http://www.scimagojr.com/journalsearch.php?q=25880&amp;tip=sid&amp;clean=0" TargetMode="External" /><Relationship Id="rId77" Type="http://schemas.openxmlformats.org/officeDocument/2006/relationships/hyperlink" Target="http://www.scimagojr.com/journalsearch.php?q=144784&amp;tip=sid&amp;clean=0" TargetMode="External" /><Relationship Id="rId78" Type="http://schemas.openxmlformats.org/officeDocument/2006/relationships/hyperlink" Target="http://www.scimagojr.com/journalsearch.php?q=6100153109&amp;tip=sid&amp;clean=0" TargetMode="External" /><Relationship Id="rId79" Type="http://schemas.openxmlformats.org/officeDocument/2006/relationships/hyperlink" Target="http://www.scimagojr.com/journalsearch.php?q=145556&amp;tip=sid&amp;clean=0" TargetMode="External" /><Relationship Id="rId80" Type="http://schemas.openxmlformats.org/officeDocument/2006/relationships/hyperlink" Target="http://www.scimagojr.com/journalsearch.php?q=6500153247&amp;tip=sid&amp;clean=0" TargetMode="External" /><Relationship Id="rId81" Type="http://schemas.openxmlformats.org/officeDocument/2006/relationships/hyperlink" Target="http://www.scimagojr.com/journalsearch.php?q=19300156808&amp;tip=sid&amp;clean=0" TargetMode="External" /><Relationship Id="rId82" Type="http://schemas.openxmlformats.org/officeDocument/2006/relationships/hyperlink" Target="http://www.scimagojr.com/journalsearch.php?q=28797&amp;tip=sid&amp;clean=0" TargetMode="External" /><Relationship Id="rId83" Type="http://schemas.openxmlformats.org/officeDocument/2006/relationships/hyperlink" Target="http://www.scimagojr.com/journalsearch.php?q=14500154738&amp;tip=sid&amp;clean=0" TargetMode="External" /><Relationship Id="rId84" Type="http://schemas.openxmlformats.org/officeDocument/2006/relationships/hyperlink" Target="http://www.scimagojr.com/journalsearch.php?q=29091&amp;tip=sid&amp;clean=0" TargetMode="External" /><Relationship Id="rId85" Type="http://schemas.openxmlformats.org/officeDocument/2006/relationships/hyperlink" Target="http://www.scimagojr.com/journalsearch.php?q=5200152804&amp;tip=sid&amp;clean=0" TargetMode="External" /><Relationship Id="rId86" Type="http://schemas.openxmlformats.org/officeDocument/2006/relationships/hyperlink" Target="http://www.scimagojr.com/journalsearch.php?q=16967&amp;tip=sid&amp;clean=0" TargetMode="External" /><Relationship Id="rId87" Type="http://schemas.openxmlformats.org/officeDocument/2006/relationships/hyperlink" Target="http://www.scimagojr.com/journalsearch.php?q=12000154412&amp;tip=sid&amp;clean=0" TargetMode="External" /><Relationship Id="rId88" Type="http://schemas.openxmlformats.org/officeDocument/2006/relationships/hyperlink" Target="http://www.scimagojr.com/journalsearch.php?q=12400154714&amp;tip=sid&amp;clean=0" TargetMode="External" /><Relationship Id="rId89" Type="http://schemas.openxmlformats.org/officeDocument/2006/relationships/hyperlink" Target="http://www.scimagojr.com/journalsearch.php?q=4900152411&amp;tip=sid&amp;clean=0" TargetMode="External" /><Relationship Id="rId90" Type="http://schemas.openxmlformats.org/officeDocument/2006/relationships/hyperlink" Target="http://www.scimagojr.com/journalsearch.php?q=18796&amp;tip=sid&amp;clean=0" TargetMode="External" /><Relationship Id="rId91" Type="http://schemas.openxmlformats.org/officeDocument/2006/relationships/hyperlink" Target="http://www.scimagojr.com/journalsearch.php?q=19600157308&amp;tip=sid&amp;clean=0" TargetMode="External" /><Relationship Id="rId92" Type="http://schemas.openxmlformats.org/officeDocument/2006/relationships/hyperlink" Target="http://www.scimagojr.com/journalsearch.php?q=11700154205&amp;tip=sid&amp;clean=0" TargetMode="External" /><Relationship Id="rId93" Type="http://schemas.openxmlformats.org/officeDocument/2006/relationships/hyperlink" Target="http://www.scimagojr.com/journalsearch.php?q=16265&amp;tip=sid&amp;clean=0" TargetMode="External" /><Relationship Id="rId94" Type="http://schemas.openxmlformats.org/officeDocument/2006/relationships/hyperlink" Target="http://www.scimagojr.com/journalsearch.php?q=145018&amp;tip=sid&amp;clean=0" TargetMode="External" /><Relationship Id="rId95" Type="http://schemas.openxmlformats.org/officeDocument/2006/relationships/hyperlink" Target="http://www.scimagojr.com/journalsearch.php?q=18800156719&amp;tip=sid&amp;clean=0" TargetMode="External" /><Relationship Id="rId96" Type="http://schemas.openxmlformats.org/officeDocument/2006/relationships/hyperlink" Target="http://www.scimagojr.com/journalsearch.php?q=13162&amp;tip=sid&amp;clean=0" TargetMode="External" /><Relationship Id="rId97" Type="http://schemas.openxmlformats.org/officeDocument/2006/relationships/hyperlink" Target="http://www.scimagojr.com/journalsearch.php?q=18513&amp;tip=sid&amp;clean=0" TargetMode="External" /><Relationship Id="rId98" Type="http://schemas.openxmlformats.org/officeDocument/2006/relationships/hyperlink" Target="http://www.scimagojr.com/journalsearch.php?q=28756&amp;tip=sid&amp;clean=0" TargetMode="External" /><Relationship Id="rId99" Type="http://schemas.openxmlformats.org/officeDocument/2006/relationships/hyperlink" Target="http://www.scimagojr.com/journalsearch.php?q=64015&amp;tip=sid&amp;clean=0" TargetMode="External" /><Relationship Id="rId100" Type="http://schemas.openxmlformats.org/officeDocument/2006/relationships/hyperlink" Target="http://www.scimagojr.com/journalsearch.php?q=18418&amp;tip=sid&amp;clean=0" TargetMode="External" /><Relationship Id="rId101" Type="http://schemas.openxmlformats.org/officeDocument/2006/relationships/hyperlink" Target="http://www.scimagojr.com/journalsearch.php?q=19600162167&amp;tip=sid&amp;clean=0" TargetMode="External" /><Relationship Id="rId102" Type="http://schemas.openxmlformats.org/officeDocument/2006/relationships/hyperlink" Target="http://www.scimagojr.com/journalsearch.php?q=17663&amp;tip=sid&amp;clean=0" TargetMode="External" /><Relationship Id="rId103" Type="http://schemas.openxmlformats.org/officeDocument/2006/relationships/hyperlink" Target="http://www.scimagojr.com/journalsearch.php?q=19400158702&amp;tip=sid&amp;clean=0" TargetMode="External" /><Relationship Id="rId104" Type="http://schemas.openxmlformats.org/officeDocument/2006/relationships/hyperlink" Target="http://www.scimagojr.com/journalsearch.php?q=12100154705&amp;tip=sid&amp;clean=0" TargetMode="External" /><Relationship Id="rId105" Type="http://schemas.openxmlformats.org/officeDocument/2006/relationships/hyperlink" Target="http://www.scimagojr.com/journalsearch.php?q=57621&amp;tip=sid&amp;clean=0" TargetMode="External" /><Relationship Id="rId106" Type="http://schemas.openxmlformats.org/officeDocument/2006/relationships/hyperlink" Target="http://www.scimagojr.com/journalsearch.php?q=5200152609&amp;tip=sid&amp;clean=0" TargetMode="External" /><Relationship Id="rId107" Type="http://schemas.openxmlformats.org/officeDocument/2006/relationships/hyperlink" Target="http://www.scimagojr.com/journalsearch.php?q=11700154308&amp;tip=sid&amp;clean=0" TargetMode="External" /><Relationship Id="rId108" Type="http://schemas.openxmlformats.org/officeDocument/2006/relationships/hyperlink" Target="http://www.scimagojr.com/journalsearch.php?q=79676&amp;tip=sid&amp;clean=0" TargetMode="External" /><Relationship Id="rId109" Type="http://schemas.openxmlformats.org/officeDocument/2006/relationships/hyperlink" Target="http://www.scimagojr.com/journalsearch.php?q=27465&amp;tip=sid&amp;clean=0" TargetMode="External" /><Relationship Id="rId110" Type="http://schemas.openxmlformats.org/officeDocument/2006/relationships/hyperlink" Target="http://www.scimagojr.com/journalsearch.php?q=29098&amp;tip=sid&amp;clean=0" TargetMode="External" /><Relationship Id="rId111" Type="http://schemas.openxmlformats.org/officeDocument/2006/relationships/hyperlink" Target="http://www.scimagojr.com/journalsearch.php?q=16932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40.8515625" style="1" customWidth="1"/>
    <col min="3" max="3" width="9.8515625" style="1" customWidth="1"/>
    <col min="4" max="4" width="3.421875" style="1" customWidth="1"/>
    <col min="5" max="5" width="6.00390625" style="1" customWidth="1"/>
    <col min="6" max="6" width="10.00390625" style="3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ht="23.25">
      <c r="B1" s="2" t="s">
        <v>34</v>
      </c>
    </row>
    <row r="2" spans="1:14" ht="15" customHeight="1" thickBot="1">
      <c r="A2" s="4"/>
      <c r="B2" s="4" t="s">
        <v>0</v>
      </c>
      <c r="C2" s="4" t="s">
        <v>1</v>
      </c>
      <c r="D2" s="5" t="s">
        <v>152</v>
      </c>
      <c r="E2" s="5"/>
      <c r="F2" s="4" t="s">
        <v>153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ht="15.75" thickBot="1">
      <c r="A3" s="6">
        <v>1</v>
      </c>
      <c r="B3" s="7" t="s">
        <v>10</v>
      </c>
      <c r="C3" s="6" t="str">
        <f>"00431354"</f>
        <v>00431354</v>
      </c>
      <c r="D3" s="6" t="s">
        <v>11</v>
      </c>
      <c r="E3" s="6">
        <v>0.234</v>
      </c>
      <c r="F3" s="8">
        <v>133</v>
      </c>
      <c r="G3" s="6">
        <v>504</v>
      </c>
      <c r="H3" s="9">
        <v>1656</v>
      </c>
      <c r="I3" s="9">
        <v>18760</v>
      </c>
      <c r="J3" s="9">
        <v>5308</v>
      </c>
      <c r="K3" s="9">
        <v>1621</v>
      </c>
      <c r="L3" s="6">
        <v>2.94</v>
      </c>
      <c r="M3" s="6">
        <v>37.22</v>
      </c>
      <c r="N3" s="6" t="s">
        <v>12</v>
      </c>
    </row>
    <row r="4" spans="1:14" ht="15.75" thickBot="1">
      <c r="A4" s="6">
        <v>2</v>
      </c>
      <c r="B4" s="10" t="s">
        <v>13</v>
      </c>
      <c r="C4" s="6" t="str">
        <f>"19940424"</f>
        <v>19940424</v>
      </c>
      <c r="D4" s="6" t="s">
        <v>11</v>
      </c>
      <c r="E4" s="6">
        <v>0.185</v>
      </c>
      <c r="F4" s="8">
        <v>9</v>
      </c>
      <c r="G4" s="6">
        <v>43</v>
      </c>
      <c r="H4" s="6">
        <v>68</v>
      </c>
      <c r="I4" s="9">
        <v>1906</v>
      </c>
      <c r="J4" s="6">
        <v>127</v>
      </c>
      <c r="K4" s="6">
        <v>68</v>
      </c>
      <c r="L4" s="6">
        <v>1.64</v>
      </c>
      <c r="M4" s="6">
        <v>44.33</v>
      </c>
      <c r="N4" s="6" t="s">
        <v>14</v>
      </c>
    </row>
    <row r="5" spans="1:14" ht="15.75" thickBot="1">
      <c r="A5" s="6">
        <v>3</v>
      </c>
      <c r="B5" s="7" t="s">
        <v>15</v>
      </c>
      <c r="C5" s="6" t="str">
        <f>"17461448"</f>
        <v>17461448</v>
      </c>
      <c r="D5" s="6" t="s">
        <v>11</v>
      </c>
      <c r="E5" s="6">
        <v>0.146</v>
      </c>
      <c r="F5" s="8">
        <v>8</v>
      </c>
      <c r="G5" s="6">
        <v>1</v>
      </c>
      <c r="H5" s="6">
        <v>39</v>
      </c>
      <c r="I5" s="6">
        <v>37</v>
      </c>
      <c r="J5" s="6">
        <v>64</v>
      </c>
      <c r="K5" s="6">
        <v>39</v>
      </c>
      <c r="L5" s="6">
        <v>1.38</v>
      </c>
      <c r="M5" s="6">
        <v>37</v>
      </c>
      <c r="N5" s="6" t="s">
        <v>16</v>
      </c>
    </row>
    <row r="6" spans="1:14" ht="15.75" thickBot="1">
      <c r="A6" s="6">
        <v>4</v>
      </c>
      <c r="B6" s="10" t="s">
        <v>17</v>
      </c>
      <c r="C6" s="6" t="str">
        <f>"01480227"</f>
        <v>01480227</v>
      </c>
      <c r="D6" s="6" t="s">
        <v>11</v>
      </c>
      <c r="E6" s="6">
        <v>0.144</v>
      </c>
      <c r="F6" s="8">
        <v>196</v>
      </c>
      <c r="G6" s="9">
        <v>1378</v>
      </c>
      <c r="H6" s="9">
        <v>7732</v>
      </c>
      <c r="I6" s="9">
        <v>69529</v>
      </c>
      <c r="J6" s="9">
        <v>13070</v>
      </c>
      <c r="K6" s="9">
        <v>7562</v>
      </c>
      <c r="L6" s="6">
        <v>1.55</v>
      </c>
      <c r="M6" s="6">
        <v>50.46</v>
      </c>
      <c r="N6" s="6" t="s">
        <v>18</v>
      </c>
    </row>
    <row r="7" spans="1:14" ht="15.75" thickBot="1">
      <c r="A7" s="6">
        <v>5</v>
      </c>
      <c r="B7" s="7" t="s">
        <v>19</v>
      </c>
      <c r="C7" s="6" t="str">
        <f>"00119164"</f>
        <v>00119164</v>
      </c>
      <c r="D7" s="6" t="s">
        <v>11</v>
      </c>
      <c r="E7" s="6">
        <v>0.117</v>
      </c>
      <c r="F7" s="8">
        <v>58</v>
      </c>
      <c r="G7" s="6">
        <v>801</v>
      </c>
      <c r="H7" s="9">
        <v>2356</v>
      </c>
      <c r="I7" s="9">
        <v>19861</v>
      </c>
      <c r="J7" s="9">
        <v>3998</v>
      </c>
      <c r="K7" s="9">
        <v>2324</v>
      </c>
      <c r="L7" s="6">
        <v>1.63</v>
      </c>
      <c r="M7" s="6">
        <v>24.8</v>
      </c>
      <c r="N7" s="6" t="s">
        <v>12</v>
      </c>
    </row>
    <row r="8" spans="1:14" ht="15.75" thickBot="1">
      <c r="A8" s="6">
        <v>6</v>
      </c>
      <c r="B8" s="10" t="s">
        <v>20</v>
      </c>
      <c r="C8" s="6" t="str">
        <f>"15227278"</f>
        <v>15227278</v>
      </c>
      <c r="D8" s="6" t="s">
        <v>11</v>
      </c>
      <c r="E8" s="6">
        <v>0.093</v>
      </c>
      <c r="F8" s="8">
        <v>40</v>
      </c>
      <c r="G8" s="6">
        <v>104</v>
      </c>
      <c r="H8" s="6">
        <v>238</v>
      </c>
      <c r="I8" s="9">
        <v>4480</v>
      </c>
      <c r="J8" s="6">
        <v>281</v>
      </c>
      <c r="K8" s="6">
        <v>234</v>
      </c>
      <c r="L8" s="6">
        <v>1.15</v>
      </c>
      <c r="M8" s="6">
        <v>43.08</v>
      </c>
      <c r="N8" s="6" t="s">
        <v>18</v>
      </c>
    </row>
    <row r="9" spans="1:14" ht="15.75" thickBot="1">
      <c r="A9" s="6">
        <v>7</v>
      </c>
      <c r="B9" s="7" t="s">
        <v>21</v>
      </c>
      <c r="C9" s="6" t="str">
        <f>"17364728"</f>
        <v>17364728</v>
      </c>
      <c r="D9" s="6" t="s">
        <v>11</v>
      </c>
      <c r="E9" s="6">
        <v>0.09</v>
      </c>
      <c r="F9" s="8">
        <v>11</v>
      </c>
      <c r="G9" s="6">
        <v>11</v>
      </c>
      <c r="H9" s="6">
        <v>84</v>
      </c>
      <c r="I9" s="6">
        <v>422</v>
      </c>
      <c r="J9" s="6">
        <v>58</v>
      </c>
      <c r="K9" s="6">
        <v>80</v>
      </c>
      <c r="L9" s="6">
        <v>0.77</v>
      </c>
      <c r="M9" s="6">
        <v>38.36</v>
      </c>
      <c r="N9" s="6" t="s">
        <v>22</v>
      </c>
    </row>
    <row r="10" spans="1:14" ht="15.75" thickBot="1">
      <c r="A10" s="6">
        <v>8</v>
      </c>
      <c r="B10" s="10" t="s">
        <v>23</v>
      </c>
      <c r="C10" s="6" t="str">
        <f>"18630650"</f>
        <v>18630650</v>
      </c>
      <c r="D10" s="6" t="s">
        <v>11</v>
      </c>
      <c r="E10" s="6">
        <v>0.09</v>
      </c>
      <c r="F10" s="8">
        <v>27</v>
      </c>
      <c r="G10" s="6">
        <v>90</v>
      </c>
      <c r="H10" s="6">
        <v>372</v>
      </c>
      <c r="I10" s="9">
        <v>3249</v>
      </c>
      <c r="J10" s="6">
        <v>451</v>
      </c>
      <c r="K10" s="6">
        <v>357</v>
      </c>
      <c r="L10" s="6">
        <v>1.26</v>
      </c>
      <c r="M10" s="6">
        <v>36.1</v>
      </c>
      <c r="N10" s="6" t="s">
        <v>14</v>
      </c>
    </row>
    <row r="11" spans="1:14" ht="15.75" thickBot="1">
      <c r="A11" s="6">
        <v>9</v>
      </c>
      <c r="B11" s="7" t="s">
        <v>24</v>
      </c>
      <c r="C11" s="6" t="str">
        <f>"14778920"</f>
        <v>14778920</v>
      </c>
      <c r="D11" s="6" t="s">
        <v>11</v>
      </c>
      <c r="E11" s="6">
        <v>0.087</v>
      </c>
      <c r="F11" s="8">
        <v>24</v>
      </c>
      <c r="G11" s="6">
        <v>37</v>
      </c>
      <c r="H11" s="6">
        <v>213</v>
      </c>
      <c r="I11" s="9">
        <v>1434</v>
      </c>
      <c r="J11" s="6">
        <v>177</v>
      </c>
      <c r="K11" s="6">
        <v>212</v>
      </c>
      <c r="L11" s="6">
        <v>0.76</v>
      </c>
      <c r="M11" s="6">
        <v>38.76</v>
      </c>
      <c r="N11" s="6" t="s">
        <v>16</v>
      </c>
    </row>
    <row r="12" spans="1:14" ht="15.75" thickBot="1">
      <c r="A12" s="6">
        <v>10</v>
      </c>
      <c r="B12" s="10" t="s">
        <v>25</v>
      </c>
      <c r="C12" s="6" t="str">
        <f>"15706443"</f>
        <v>15706443</v>
      </c>
      <c r="D12" s="6" t="s">
        <v>11</v>
      </c>
      <c r="E12" s="6">
        <v>0.085</v>
      </c>
      <c r="F12" s="8">
        <v>6</v>
      </c>
      <c r="G12" s="6">
        <v>31</v>
      </c>
      <c r="H12" s="6">
        <v>102</v>
      </c>
      <c r="I12" s="6">
        <v>530</v>
      </c>
      <c r="J12" s="6">
        <v>57</v>
      </c>
      <c r="K12" s="6">
        <v>88</v>
      </c>
      <c r="L12" s="6">
        <v>0.61</v>
      </c>
      <c r="M12" s="6">
        <v>17.1</v>
      </c>
      <c r="N12" s="6" t="s">
        <v>12</v>
      </c>
    </row>
    <row r="13" spans="1:14" ht="15.75" thickBot="1">
      <c r="A13" s="6">
        <v>11</v>
      </c>
      <c r="B13" s="7" t="s">
        <v>26</v>
      </c>
      <c r="C13" s="6" t="str">
        <f>"19940440"</f>
        <v>19940440</v>
      </c>
      <c r="D13" s="6" t="s">
        <v>11</v>
      </c>
      <c r="E13" s="6">
        <v>0.081</v>
      </c>
      <c r="F13" s="8">
        <v>4</v>
      </c>
      <c r="G13" s="6">
        <v>54</v>
      </c>
      <c r="H13" s="6">
        <v>117</v>
      </c>
      <c r="I13" s="9">
        <v>2261</v>
      </c>
      <c r="J13" s="6">
        <v>50</v>
      </c>
      <c r="K13" s="6">
        <v>117</v>
      </c>
      <c r="L13" s="6">
        <v>0.45</v>
      </c>
      <c r="M13" s="6">
        <v>41.87</v>
      </c>
      <c r="N13" s="6" t="s">
        <v>14</v>
      </c>
    </row>
    <row r="14" spans="1:14" ht="15.75" thickBot="1">
      <c r="A14" s="6">
        <v>12</v>
      </c>
      <c r="B14" s="10" t="s">
        <v>27</v>
      </c>
      <c r="C14" s="6" t="str">
        <f>"00431397"</f>
        <v>00431397</v>
      </c>
      <c r="D14" s="6" t="s">
        <v>11</v>
      </c>
      <c r="E14" s="6">
        <v>0.079</v>
      </c>
      <c r="F14" s="8">
        <v>96</v>
      </c>
      <c r="G14" s="6">
        <v>256</v>
      </c>
      <c r="H14" s="9">
        <v>1318</v>
      </c>
      <c r="I14" s="9">
        <v>13257</v>
      </c>
      <c r="J14" s="9">
        <v>2091</v>
      </c>
      <c r="K14" s="9">
        <v>1258</v>
      </c>
      <c r="L14" s="6">
        <v>1.52</v>
      </c>
      <c r="M14" s="6">
        <v>51.79</v>
      </c>
      <c r="N14" s="6" t="s">
        <v>18</v>
      </c>
    </row>
    <row r="15" spans="1:14" ht="15.75" thickBot="1">
      <c r="A15" s="6">
        <v>13</v>
      </c>
      <c r="B15" s="7" t="s">
        <v>28</v>
      </c>
      <c r="C15" s="6" t="str">
        <f>"18153828"</f>
        <v>18153828</v>
      </c>
      <c r="D15" s="6" t="s">
        <v>11</v>
      </c>
      <c r="E15" s="6">
        <v>0.074</v>
      </c>
      <c r="F15" s="8">
        <v>3</v>
      </c>
      <c r="G15" s="6">
        <v>0</v>
      </c>
      <c r="H15" s="6">
        <v>9</v>
      </c>
      <c r="I15" s="6">
        <v>0</v>
      </c>
      <c r="J15" s="6">
        <v>10</v>
      </c>
      <c r="K15" s="6">
        <v>9</v>
      </c>
      <c r="L15" s="6">
        <v>0.5</v>
      </c>
      <c r="M15" s="6">
        <v>0</v>
      </c>
      <c r="N15" s="6" t="s">
        <v>14</v>
      </c>
    </row>
    <row r="16" spans="1:14" ht="15.75" thickBot="1">
      <c r="A16" s="6">
        <v>14</v>
      </c>
      <c r="B16" s="10" t="s">
        <v>29</v>
      </c>
      <c r="C16" s="6" t="str">
        <f>"10991085"</f>
        <v>10991085</v>
      </c>
      <c r="D16" s="6" t="s">
        <v>11</v>
      </c>
      <c r="E16" s="6">
        <v>0.072</v>
      </c>
      <c r="F16" s="8">
        <v>73</v>
      </c>
      <c r="G16" s="6">
        <v>396</v>
      </c>
      <c r="H16" s="9">
        <v>1100</v>
      </c>
      <c r="I16" s="9">
        <v>18541</v>
      </c>
      <c r="J16" s="9">
        <v>1621</v>
      </c>
      <c r="K16" s="9">
        <v>1025</v>
      </c>
      <c r="L16" s="6">
        <v>1.49</v>
      </c>
      <c r="M16" s="6">
        <v>46.82</v>
      </c>
      <c r="N16" s="6" t="s">
        <v>18</v>
      </c>
    </row>
    <row r="17" spans="1:14" ht="15.75" thickBot="1">
      <c r="A17" s="6">
        <v>15</v>
      </c>
      <c r="B17" s="7" t="s">
        <v>30</v>
      </c>
      <c r="C17" s="6" t="str">
        <f>"15732983"</f>
        <v>15732983</v>
      </c>
      <c r="D17" s="6" t="s">
        <v>11</v>
      </c>
      <c r="E17" s="6">
        <v>0.07</v>
      </c>
      <c r="F17" s="8">
        <v>28</v>
      </c>
      <c r="G17" s="6">
        <v>84</v>
      </c>
      <c r="H17" s="6">
        <v>220</v>
      </c>
      <c r="I17" s="9">
        <v>3192</v>
      </c>
      <c r="J17" s="6">
        <v>207</v>
      </c>
      <c r="K17" s="6">
        <v>201</v>
      </c>
      <c r="L17" s="6">
        <v>0.93</v>
      </c>
      <c r="M17" s="6">
        <v>38</v>
      </c>
      <c r="N17" s="6" t="s">
        <v>12</v>
      </c>
    </row>
    <row r="18" spans="1:14" ht="15.75" thickBot="1">
      <c r="A18" s="6">
        <v>16</v>
      </c>
      <c r="B18" s="10" t="s">
        <v>31</v>
      </c>
      <c r="C18" s="6" t="str">
        <f>"00098604"</f>
        <v>00098604</v>
      </c>
      <c r="D18" s="6" t="s">
        <v>11</v>
      </c>
      <c r="E18" s="6">
        <v>0.069</v>
      </c>
      <c r="F18" s="8">
        <v>49</v>
      </c>
      <c r="G18" s="6">
        <v>19</v>
      </c>
      <c r="H18" s="6">
        <v>201</v>
      </c>
      <c r="I18" s="6">
        <v>731</v>
      </c>
      <c r="J18" s="6">
        <v>145</v>
      </c>
      <c r="K18" s="6">
        <v>198</v>
      </c>
      <c r="L18" s="6">
        <v>0.57</v>
      </c>
      <c r="M18" s="6">
        <v>38.47</v>
      </c>
      <c r="N18" s="6" t="s">
        <v>18</v>
      </c>
    </row>
    <row r="19" spans="1:14" ht="15.75" thickBot="1">
      <c r="A19" s="6">
        <v>17</v>
      </c>
      <c r="B19" s="7" t="s">
        <v>32</v>
      </c>
      <c r="C19" s="6" t="str">
        <f>"15732932"</f>
        <v>15732932</v>
      </c>
      <c r="D19" s="6" t="s">
        <v>11</v>
      </c>
      <c r="E19" s="6">
        <v>0.068</v>
      </c>
      <c r="F19" s="8">
        <v>56</v>
      </c>
      <c r="G19" s="6">
        <v>437</v>
      </c>
      <c r="H19" s="6">
        <v>972</v>
      </c>
      <c r="I19" s="9">
        <v>18160</v>
      </c>
      <c r="J19" s="6">
        <v>912</v>
      </c>
      <c r="K19" s="6">
        <v>830</v>
      </c>
      <c r="L19" s="6">
        <v>0.99</v>
      </c>
      <c r="M19" s="6">
        <v>41.56</v>
      </c>
      <c r="N19" s="6" t="s">
        <v>12</v>
      </c>
    </row>
    <row r="20" spans="1:14" ht="30.75" thickBot="1">
      <c r="A20" s="6">
        <v>18</v>
      </c>
      <c r="B20" s="10" t="s">
        <v>33</v>
      </c>
      <c r="C20" s="6" t="str">
        <f>"16069935"</f>
        <v>16069935</v>
      </c>
      <c r="D20" s="6" t="s">
        <v>11</v>
      </c>
      <c r="E20" s="6">
        <v>0.067</v>
      </c>
      <c r="F20" s="8">
        <v>24</v>
      </c>
      <c r="G20" s="6">
        <v>24</v>
      </c>
      <c r="H20" s="6">
        <v>170</v>
      </c>
      <c r="I20" s="6">
        <v>633</v>
      </c>
      <c r="J20" s="6">
        <v>98</v>
      </c>
      <c r="K20" s="6">
        <v>165</v>
      </c>
      <c r="L20" s="6">
        <v>0.67</v>
      </c>
      <c r="M20" s="6">
        <v>26.38</v>
      </c>
      <c r="N20" s="6" t="s">
        <v>16</v>
      </c>
    </row>
    <row r="21" spans="1:14" ht="15.75" thickBot="1">
      <c r="A21" s="6">
        <v>19</v>
      </c>
      <c r="B21" s="7" t="s">
        <v>34</v>
      </c>
      <c r="C21" s="6" t="str">
        <f>"02731223"</f>
        <v>02731223</v>
      </c>
      <c r="D21" s="6" t="s">
        <v>11</v>
      </c>
      <c r="E21" s="6">
        <v>0.067</v>
      </c>
      <c r="F21" s="8">
        <v>77</v>
      </c>
      <c r="G21" s="6">
        <v>480</v>
      </c>
      <c r="H21" s="9">
        <v>1991</v>
      </c>
      <c r="I21" s="9">
        <v>10175</v>
      </c>
      <c r="J21" s="9">
        <v>1395</v>
      </c>
      <c r="K21" s="9">
        <v>1967</v>
      </c>
      <c r="L21" s="6">
        <v>0.6</v>
      </c>
      <c r="M21" s="6">
        <v>21.2</v>
      </c>
      <c r="N21" s="6" t="s">
        <v>16</v>
      </c>
    </row>
    <row r="22" spans="1:14" ht="15.75" thickBot="1">
      <c r="A22" s="6">
        <v>20</v>
      </c>
      <c r="B22" s="10" t="s">
        <v>35</v>
      </c>
      <c r="C22" s="6" t="str">
        <f>"15222632"</f>
        <v>15222632</v>
      </c>
      <c r="D22" s="6" t="s">
        <v>11</v>
      </c>
      <c r="E22" s="6">
        <v>0.066</v>
      </c>
      <c r="F22" s="8">
        <v>28</v>
      </c>
      <c r="G22" s="6">
        <v>22</v>
      </c>
      <c r="H22" s="6">
        <v>138</v>
      </c>
      <c r="I22" s="9">
        <v>1100</v>
      </c>
      <c r="J22" s="6">
        <v>151</v>
      </c>
      <c r="K22" s="6">
        <v>134</v>
      </c>
      <c r="L22" s="6">
        <v>0.77</v>
      </c>
      <c r="M22" s="6">
        <v>50</v>
      </c>
      <c r="N22" s="6" t="s">
        <v>16</v>
      </c>
    </row>
    <row r="23" spans="1:14" ht="15.75" thickBot="1">
      <c r="A23" s="6">
        <v>21</v>
      </c>
      <c r="B23" s="7" t="s">
        <v>36</v>
      </c>
      <c r="C23" s="6" t="str">
        <f>"15735117"</f>
        <v>15735117</v>
      </c>
      <c r="D23" s="6" t="s">
        <v>11</v>
      </c>
      <c r="E23" s="6">
        <v>0.066</v>
      </c>
      <c r="F23" s="8">
        <v>67</v>
      </c>
      <c r="G23" s="6">
        <v>392</v>
      </c>
      <c r="H23" s="9">
        <v>1359</v>
      </c>
      <c r="I23" s="9">
        <v>20774</v>
      </c>
      <c r="J23" s="9">
        <v>1544</v>
      </c>
      <c r="K23" s="9">
        <v>1279</v>
      </c>
      <c r="L23" s="6">
        <v>1.07</v>
      </c>
      <c r="M23" s="6">
        <v>52.99</v>
      </c>
      <c r="N23" s="6" t="s">
        <v>12</v>
      </c>
    </row>
    <row r="24" spans="1:14" ht="30.75" thickBot="1">
      <c r="A24" s="6">
        <v>22</v>
      </c>
      <c r="B24" s="10" t="s">
        <v>37</v>
      </c>
      <c r="C24" s="6" t="str">
        <f>"10990755"</f>
        <v>10990755</v>
      </c>
      <c r="D24" s="6" t="s">
        <v>11</v>
      </c>
      <c r="E24" s="6">
        <v>0.066</v>
      </c>
      <c r="F24" s="8">
        <v>40</v>
      </c>
      <c r="G24" s="6">
        <v>54</v>
      </c>
      <c r="H24" s="6">
        <v>298</v>
      </c>
      <c r="I24" s="9">
        <v>2897</v>
      </c>
      <c r="J24" s="6">
        <v>348</v>
      </c>
      <c r="K24" s="6">
        <v>286</v>
      </c>
      <c r="L24" s="6">
        <v>1.04</v>
      </c>
      <c r="M24" s="6">
        <v>53.65</v>
      </c>
      <c r="N24" s="6" t="s">
        <v>18</v>
      </c>
    </row>
    <row r="25" spans="1:14" ht="15.75" thickBot="1">
      <c r="A25" s="6">
        <v>23</v>
      </c>
      <c r="B25" s="7" t="s">
        <v>38</v>
      </c>
      <c r="C25" s="6" t="str">
        <f>"10275606"</f>
        <v>10275606</v>
      </c>
      <c r="D25" s="6" t="s">
        <v>11</v>
      </c>
      <c r="E25" s="6">
        <v>0.066</v>
      </c>
      <c r="F25" s="8">
        <v>43</v>
      </c>
      <c r="G25" s="6">
        <v>152</v>
      </c>
      <c r="H25" s="6">
        <v>462</v>
      </c>
      <c r="I25" s="9">
        <v>7553</v>
      </c>
      <c r="J25" s="6">
        <v>778</v>
      </c>
      <c r="K25" s="6">
        <v>454</v>
      </c>
      <c r="L25" s="6">
        <v>1.75</v>
      </c>
      <c r="M25" s="6">
        <v>49.69</v>
      </c>
      <c r="N25" s="6" t="s">
        <v>14</v>
      </c>
    </row>
    <row r="26" spans="1:14" ht="30.75" thickBot="1">
      <c r="A26" s="6">
        <v>24</v>
      </c>
      <c r="B26" s="10" t="s">
        <v>39</v>
      </c>
      <c r="C26" s="6" t="str">
        <f>"1093474X"</f>
        <v>1093474X</v>
      </c>
      <c r="D26" s="6" t="s">
        <v>11</v>
      </c>
      <c r="E26" s="6">
        <v>0.062</v>
      </c>
      <c r="F26" s="8">
        <v>50</v>
      </c>
      <c r="G26" s="6">
        <v>84</v>
      </c>
      <c r="H26" s="6">
        <v>320</v>
      </c>
      <c r="I26" s="9">
        <v>3539</v>
      </c>
      <c r="J26" s="6">
        <v>332</v>
      </c>
      <c r="K26" s="6">
        <v>296</v>
      </c>
      <c r="L26" s="6">
        <v>1.09</v>
      </c>
      <c r="M26" s="6">
        <v>42.13</v>
      </c>
      <c r="N26" s="6" t="s">
        <v>18</v>
      </c>
    </row>
    <row r="27" spans="1:14" ht="15.75" thickBot="1">
      <c r="A27" s="6">
        <v>25</v>
      </c>
      <c r="B27" s="7" t="s">
        <v>40</v>
      </c>
      <c r="C27" s="6" t="str">
        <f>"11295767"</f>
        <v>11295767</v>
      </c>
      <c r="D27" s="6" t="s">
        <v>11</v>
      </c>
      <c r="E27" s="6">
        <v>0.06</v>
      </c>
      <c r="F27" s="8">
        <v>22</v>
      </c>
      <c r="G27" s="6">
        <v>58</v>
      </c>
      <c r="H27" s="6">
        <v>106</v>
      </c>
      <c r="I27" s="9">
        <v>2839</v>
      </c>
      <c r="J27" s="6">
        <v>87</v>
      </c>
      <c r="K27" s="6">
        <v>104</v>
      </c>
      <c r="L27" s="6">
        <v>0.86</v>
      </c>
      <c r="M27" s="6">
        <v>48.95</v>
      </c>
      <c r="N27" s="6" t="s">
        <v>41</v>
      </c>
    </row>
    <row r="28" spans="1:14" ht="15.75" thickBot="1">
      <c r="A28" s="6">
        <v>26</v>
      </c>
      <c r="B28" s="10" t="s">
        <v>42</v>
      </c>
      <c r="C28" s="6" t="str">
        <f>"15351467"</f>
        <v>15351467</v>
      </c>
      <c r="D28" s="6" t="s">
        <v>11</v>
      </c>
      <c r="E28" s="6">
        <v>0.058</v>
      </c>
      <c r="F28" s="8">
        <v>47</v>
      </c>
      <c r="G28" s="6">
        <v>133</v>
      </c>
      <c r="H28" s="6">
        <v>277</v>
      </c>
      <c r="I28" s="9">
        <v>7428</v>
      </c>
      <c r="J28" s="6">
        <v>310</v>
      </c>
      <c r="K28" s="6">
        <v>269</v>
      </c>
      <c r="L28" s="6">
        <v>1.03</v>
      </c>
      <c r="M28" s="6">
        <v>55.85</v>
      </c>
      <c r="N28" s="6" t="s">
        <v>18</v>
      </c>
    </row>
    <row r="29" spans="1:14" ht="30.75" thickBot="1">
      <c r="A29" s="6">
        <v>27</v>
      </c>
      <c r="B29" s="7" t="s">
        <v>43</v>
      </c>
      <c r="C29" s="6" t="str">
        <f>"14363259"</f>
        <v>14363259</v>
      </c>
      <c r="D29" s="6" t="s">
        <v>11</v>
      </c>
      <c r="E29" s="6">
        <v>0.057</v>
      </c>
      <c r="F29" s="8">
        <v>24</v>
      </c>
      <c r="G29" s="6">
        <v>113</v>
      </c>
      <c r="H29" s="6">
        <v>288</v>
      </c>
      <c r="I29" s="9">
        <v>4437</v>
      </c>
      <c r="J29" s="6">
        <v>323</v>
      </c>
      <c r="K29" s="6">
        <v>273</v>
      </c>
      <c r="L29" s="6">
        <v>1.18</v>
      </c>
      <c r="M29" s="6">
        <v>39.27</v>
      </c>
      <c r="N29" s="6" t="s">
        <v>14</v>
      </c>
    </row>
    <row r="30" spans="1:14" ht="15.75" thickBot="1">
      <c r="A30" s="6">
        <v>28</v>
      </c>
      <c r="B30" s="10" t="s">
        <v>44</v>
      </c>
      <c r="C30" s="6" t="str">
        <f>"14321319"</f>
        <v>14321319</v>
      </c>
      <c r="D30" s="6" t="s">
        <v>11</v>
      </c>
      <c r="E30" s="6">
        <v>0.056</v>
      </c>
      <c r="F30" s="8">
        <v>27</v>
      </c>
      <c r="G30" s="6">
        <v>64</v>
      </c>
      <c r="H30" s="6">
        <v>155</v>
      </c>
      <c r="I30" s="9">
        <v>2462</v>
      </c>
      <c r="J30" s="6">
        <v>155</v>
      </c>
      <c r="K30" s="6">
        <v>134</v>
      </c>
      <c r="L30" s="6">
        <v>1.06</v>
      </c>
      <c r="M30" s="6">
        <v>38.47</v>
      </c>
      <c r="N30" s="6" t="s">
        <v>14</v>
      </c>
    </row>
    <row r="31" spans="1:14" ht="15.75" thickBot="1">
      <c r="A31" s="6">
        <v>29</v>
      </c>
      <c r="B31" s="7" t="s">
        <v>45</v>
      </c>
      <c r="C31" s="6" t="str">
        <f>"10693629"</f>
        <v>10693629</v>
      </c>
      <c r="D31" s="6" t="s">
        <v>46</v>
      </c>
      <c r="E31" s="6">
        <v>0.055</v>
      </c>
      <c r="F31" s="8">
        <v>28</v>
      </c>
      <c r="G31" s="6">
        <v>29</v>
      </c>
      <c r="H31" s="6">
        <v>117</v>
      </c>
      <c r="I31" s="6">
        <v>736</v>
      </c>
      <c r="J31" s="6">
        <v>52</v>
      </c>
      <c r="K31" s="6">
        <v>97</v>
      </c>
      <c r="L31" s="6">
        <v>0.44</v>
      </c>
      <c r="M31" s="6">
        <v>25.38</v>
      </c>
      <c r="N31" s="6" t="s">
        <v>18</v>
      </c>
    </row>
    <row r="32" spans="1:14" ht="15.75" thickBot="1">
      <c r="A32" s="6">
        <v>30</v>
      </c>
      <c r="B32" s="10" t="s">
        <v>47</v>
      </c>
      <c r="C32" s="6" t="str">
        <f>"10614303"</f>
        <v>10614303</v>
      </c>
      <c r="D32" s="6" t="s">
        <v>46</v>
      </c>
      <c r="E32" s="6">
        <v>0.055</v>
      </c>
      <c r="F32" s="8">
        <v>40</v>
      </c>
      <c r="G32" s="6">
        <v>66</v>
      </c>
      <c r="H32" s="6">
        <v>504</v>
      </c>
      <c r="I32" s="9">
        <v>2652</v>
      </c>
      <c r="J32" s="6">
        <v>251</v>
      </c>
      <c r="K32" s="6">
        <v>482</v>
      </c>
      <c r="L32" s="6">
        <v>0.5</v>
      </c>
      <c r="M32" s="6">
        <v>40.18</v>
      </c>
      <c r="N32" s="6" t="s">
        <v>18</v>
      </c>
    </row>
    <row r="33" spans="1:14" ht="15.75" thickBot="1">
      <c r="A33" s="6">
        <v>31</v>
      </c>
      <c r="B33" s="7" t="s">
        <v>48</v>
      </c>
      <c r="C33" s="6" t="str">
        <f>"0017467X"</f>
        <v>0017467X</v>
      </c>
      <c r="D33" s="6" t="s">
        <v>46</v>
      </c>
      <c r="E33" s="6">
        <v>0.054</v>
      </c>
      <c r="F33" s="8">
        <v>50</v>
      </c>
      <c r="G33" s="6">
        <v>112</v>
      </c>
      <c r="H33" s="6">
        <v>353</v>
      </c>
      <c r="I33" s="9">
        <v>3318</v>
      </c>
      <c r="J33" s="6">
        <v>263</v>
      </c>
      <c r="K33" s="6">
        <v>260</v>
      </c>
      <c r="L33" s="6">
        <v>0.82</v>
      </c>
      <c r="M33" s="6">
        <v>29.63</v>
      </c>
      <c r="N33" s="6" t="s">
        <v>18</v>
      </c>
    </row>
    <row r="34" spans="1:14" ht="15.75" thickBot="1">
      <c r="A34" s="6">
        <v>32</v>
      </c>
      <c r="B34" s="10" t="s">
        <v>49</v>
      </c>
      <c r="C34" s="6" t="str">
        <f>"15730840"</f>
        <v>15730840</v>
      </c>
      <c r="D34" s="6" t="s">
        <v>46</v>
      </c>
      <c r="E34" s="6">
        <v>0.053</v>
      </c>
      <c r="F34" s="8">
        <v>33</v>
      </c>
      <c r="G34" s="6">
        <v>324</v>
      </c>
      <c r="H34" s="6">
        <v>442</v>
      </c>
      <c r="I34" s="9">
        <v>12267</v>
      </c>
      <c r="J34" s="6">
        <v>400</v>
      </c>
      <c r="K34" s="6">
        <v>404</v>
      </c>
      <c r="L34" s="6">
        <v>0.95</v>
      </c>
      <c r="M34" s="6">
        <v>37.86</v>
      </c>
      <c r="N34" s="6" t="s">
        <v>12</v>
      </c>
    </row>
    <row r="35" spans="1:14" ht="15.75" thickBot="1">
      <c r="A35" s="6">
        <v>33</v>
      </c>
      <c r="B35" s="7" t="s">
        <v>50</v>
      </c>
      <c r="C35" s="6" t="str">
        <f>"15731650"</f>
        <v>15731650</v>
      </c>
      <c r="D35" s="6" t="s">
        <v>46</v>
      </c>
      <c r="E35" s="6">
        <v>0.053</v>
      </c>
      <c r="F35" s="8">
        <v>30</v>
      </c>
      <c r="G35" s="6">
        <v>199</v>
      </c>
      <c r="H35" s="6">
        <v>538</v>
      </c>
      <c r="I35" s="9">
        <v>7814</v>
      </c>
      <c r="J35" s="6">
        <v>692</v>
      </c>
      <c r="K35" s="6">
        <v>536</v>
      </c>
      <c r="L35" s="6">
        <v>1.27</v>
      </c>
      <c r="M35" s="6">
        <v>39.27</v>
      </c>
      <c r="N35" s="6" t="s">
        <v>12</v>
      </c>
    </row>
    <row r="36" spans="1:14" ht="30.75" thickBot="1">
      <c r="A36" s="6">
        <v>34</v>
      </c>
      <c r="B36" s="10" t="s">
        <v>51</v>
      </c>
      <c r="C36" s="6" t="str">
        <f>"00221686"</f>
        <v>00221686</v>
      </c>
      <c r="D36" s="6" t="s">
        <v>46</v>
      </c>
      <c r="E36" s="6">
        <v>0.052</v>
      </c>
      <c r="F36" s="8">
        <v>31</v>
      </c>
      <c r="G36" s="6">
        <v>58</v>
      </c>
      <c r="H36" s="6">
        <v>383</v>
      </c>
      <c r="I36" s="9">
        <v>1273</v>
      </c>
      <c r="J36" s="6">
        <v>215</v>
      </c>
      <c r="K36" s="6">
        <v>313</v>
      </c>
      <c r="L36" s="6">
        <v>0.61</v>
      </c>
      <c r="M36" s="6">
        <v>21.95</v>
      </c>
      <c r="N36" s="6" t="s">
        <v>52</v>
      </c>
    </row>
    <row r="37" spans="1:14" ht="30.75" thickBot="1">
      <c r="A37" s="6">
        <v>35</v>
      </c>
      <c r="B37" s="7" t="s">
        <v>53</v>
      </c>
      <c r="C37" s="6" t="str">
        <f>"02626667"</f>
        <v>02626667</v>
      </c>
      <c r="D37" s="6" t="s">
        <v>46</v>
      </c>
      <c r="E37" s="6">
        <v>0.051</v>
      </c>
      <c r="F37" s="8">
        <v>45</v>
      </c>
      <c r="G37" s="6">
        <v>51</v>
      </c>
      <c r="H37" s="6">
        <v>299</v>
      </c>
      <c r="I37" s="9">
        <v>1955</v>
      </c>
      <c r="J37" s="6">
        <v>292</v>
      </c>
      <c r="K37" s="6">
        <v>273</v>
      </c>
      <c r="L37" s="6">
        <v>0.92</v>
      </c>
      <c r="M37" s="6">
        <v>38.33</v>
      </c>
      <c r="N37" s="6" t="s">
        <v>16</v>
      </c>
    </row>
    <row r="38" spans="1:14" ht="15.75" thickBot="1">
      <c r="A38" s="6">
        <v>36</v>
      </c>
      <c r="B38" s="10" t="s">
        <v>54</v>
      </c>
      <c r="C38" s="6" t="str">
        <f>"02368722"</f>
        <v>02368722</v>
      </c>
      <c r="D38" s="6" t="s">
        <v>46</v>
      </c>
      <c r="E38" s="6">
        <v>0.051</v>
      </c>
      <c r="F38" s="8">
        <v>10</v>
      </c>
      <c r="G38" s="6">
        <v>30</v>
      </c>
      <c r="H38" s="6">
        <v>158</v>
      </c>
      <c r="I38" s="6">
        <v>641</v>
      </c>
      <c r="J38" s="6">
        <v>132</v>
      </c>
      <c r="K38" s="6">
        <v>158</v>
      </c>
      <c r="L38" s="6">
        <v>0.83</v>
      </c>
      <c r="M38" s="6">
        <v>21.37</v>
      </c>
      <c r="N38" s="6" t="s">
        <v>55</v>
      </c>
    </row>
    <row r="39" spans="1:14" ht="15.75" thickBot="1">
      <c r="A39" s="6">
        <v>37</v>
      </c>
      <c r="B39" s="7" t="s">
        <v>56</v>
      </c>
      <c r="C39" s="6" t="str">
        <f>"07339429"</f>
        <v>07339429</v>
      </c>
      <c r="D39" s="6" t="s">
        <v>46</v>
      </c>
      <c r="E39" s="6">
        <v>0.05</v>
      </c>
      <c r="F39" s="8">
        <v>52</v>
      </c>
      <c r="G39" s="6">
        <v>70</v>
      </c>
      <c r="H39" s="6">
        <v>567</v>
      </c>
      <c r="I39" s="9">
        <v>1694</v>
      </c>
      <c r="J39" s="6">
        <v>340</v>
      </c>
      <c r="K39" s="6">
        <v>432</v>
      </c>
      <c r="L39" s="6">
        <v>0.6</v>
      </c>
      <c r="M39" s="6">
        <v>24.2</v>
      </c>
      <c r="N39" s="6" t="s">
        <v>18</v>
      </c>
    </row>
    <row r="40" spans="1:14" ht="15.75" thickBot="1">
      <c r="A40" s="6">
        <v>38</v>
      </c>
      <c r="B40" s="10" t="s">
        <v>57</v>
      </c>
      <c r="C40" s="6" t="str">
        <f>"15732940"</f>
        <v>15732940</v>
      </c>
      <c r="D40" s="6" t="s">
        <v>46</v>
      </c>
      <c r="E40" s="6">
        <v>0.049</v>
      </c>
      <c r="F40" s="8">
        <v>17</v>
      </c>
      <c r="G40" s="6">
        <v>0</v>
      </c>
      <c r="H40" s="6">
        <v>124</v>
      </c>
      <c r="I40" s="6">
        <v>0</v>
      </c>
      <c r="J40" s="6">
        <v>55</v>
      </c>
      <c r="K40" s="6">
        <v>110</v>
      </c>
      <c r="L40" s="6">
        <v>0.33</v>
      </c>
      <c r="M40" s="6">
        <v>0</v>
      </c>
      <c r="N40" s="6" t="s">
        <v>12</v>
      </c>
    </row>
    <row r="41" spans="1:14" ht="15.75" thickBot="1">
      <c r="A41" s="6">
        <v>39</v>
      </c>
      <c r="B41" s="7" t="s">
        <v>58</v>
      </c>
      <c r="C41" s="6" t="str">
        <f>"14312174"</f>
        <v>14312174</v>
      </c>
      <c r="D41" s="6" t="s">
        <v>46</v>
      </c>
      <c r="E41" s="6">
        <v>0.049</v>
      </c>
      <c r="F41" s="8">
        <v>40</v>
      </c>
      <c r="G41" s="6">
        <v>93</v>
      </c>
      <c r="H41" s="6">
        <v>437</v>
      </c>
      <c r="I41" s="9">
        <v>4011</v>
      </c>
      <c r="J41" s="6">
        <v>354</v>
      </c>
      <c r="K41" s="6">
        <v>411</v>
      </c>
      <c r="L41" s="6">
        <v>0.86</v>
      </c>
      <c r="M41" s="6">
        <v>43.13</v>
      </c>
      <c r="N41" s="6" t="s">
        <v>14</v>
      </c>
    </row>
    <row r="42" spans="1:14" ht="15.75" thickBot="1">
      <c r="A42" s="6">
        <v>40</v>
      </c>
      <c r="B42" s="10" t="s">
        <v>59</v>
      </c>
      <c r="C42" s="6" t="str">
        <f>"18666280"</f>
        <v>18666280</v>
      </c>
      <c r="D42" s="6" t="s">
        <v>46</v>
      </c>
      <c r="E42" s="6">
        <v>0.048</v>
      </c>
      <c r="F42" s="8">
        <v>47</v>
      </c>
      <c r="G42" s="6">
        <v>611</v>
      </c>
      <c r="H42" s="9">
        <v>1479</v>
      </c>
      <c r="I42" s="9">
        <v>23655</v>
      </c>
      <c r="J42" s="9">
        <v>1075</v>
      </c>
      <c r="K42" s="9">
        <v>1335</v>
      </c>
      <c r="L42" s="6">
        <v>0.65</v>
      </c>
      <c r="M42" s="6">
        <v>38.72</v>
      </c>
      <c r="N42" s="6" t="s">
        <v>14</v>
      </c>
    </row>
    <row r="43" spans="1:14" ht="30.75" thickBot="1">
      <c r="A43" s="6">
        <v>41</v>
      </c>
      <c r="B43" s="7" t="s">
        <v>60</v>
      </c>
      <c r="C43" s="6" t="str">
        <f>"07339496"</f>
        <v>07339496</v>
      </c>
      <c r="D43" s="6" t="s">
        <v>46</v>
      </c>
      <c r="E43" s="6">
        <v>0.047</v>
      </c>
      <c r="F43" s="8">
        <v>45</v>
      </c>
      <c r="G43" s="6">
        <v>27</v>
      </c>
      <c r="H43" s="6">
        <v>229</v>
      </c>
      <c r="I43" s="6">
        <v>827</v>
      </c>
      <c r="J43" s="6">
        <v>208</v>
      </c>
      <c r="K43" s="6">
        <v>205</v>
      </c>
      <c r="L43" s="6">
        <v>0.76</v>
      </c>
      <c r="M43" s="6">
        <v>30.63</v>
      </c>
      <c r="N43" s="6" t="s">
        <v>18</v>
      </c>
    </row>
    <row r="44" spans="1:14" ht="30.75" thickBot="1">
      <c r="A44" s="6">
        <v>42</v>
      </c>
      <c r="B44" s="10" t="s">
        <v>61</v>
      </c>
      <c r="C44" s="6" t="str">
        <f>"19435460"</f>
        <v>19435460</v>
      </c>
      <c r="D44" s="6" t="s">
        <v>46</v>
      </c>
      <c r="E44" s="6">
        <v>0.046</v>
      </c>
      <c r="F44" s="8">
        <v>29</v>
      </c>
      <c r="G44" s="6">
        <v>18</v>
      </c>
      <c r="H44" s="6">
        <v>94</v>
      </c>
      <c r="I44" s="6">
        <v>469</v>
      </c>
      <c r="J44" s="6">
        <v>57</v>
      </c>
      <c r="K44" s="6">
        <v>89</v>
      </c>
      <c r="L44" s="6">
        <v>0.49</v>
      </c>
      <c r="M44" s="6">
        <v>26.06</v>
      </c>
      <c r="N44" s="6" t="s">
        <v>18</v>
      </c>
    </row>
    <row r="45" spans="1:14" ht="15.75" thickBot="1">
      <c r="A45" s="6">
        <v>43</v>
      </c>
      <c r="B45" s="7" t="s">
        <v>62</v>
      </c>
      <c r="C45" s="6" t="str">
        <f>"00291277"</f>
        <v>00291277</v>
      </c>
      <c r="D45" s="6" t="s">
        <v>46</v>
      </c>
      <c r="E45" s="6">
        <v>0.046</v>
      </c>
      <c r="F45" s="8">
        <v>23</v>
      </c>
      <c r="G45" s="6">
        <v>24</v>
      </c>
      <c r="H45" s="6">
        <v>127</v>
      </c>
      <c r="I45" s="6">
        <v>944</v>
      </c>
      <c r="J45" s="6">
        <v>73</v>
      </c>
      <c r="K45" s="6">
        <v>124</v>
      </c>
      <c r="L45" s="6">
        <v>0.58</v>
      </c>
      <c r="M45" s="6">
        <v>39.33</v>
      </c>
      <c r="N45" s="6" t="s">
        <v>16</v>
      </c>
    </row>
    <row r="46" spans="1:14" ht="15.75" thickBot="1">
      <c r="A46" s="6">
        <v>44</v>
      </c>
      <c r="B46" s="10" t="s">
        <v>63</v>
      </c>
      <c r="C46" s="6" t="str">
        <f>"19443994"</f>
        <v>19443994</v>
      </c>
      <c r="D46" s="6" t="s">
        <v>46</v>
      </c>
      <c r="E46" s="6">
        <v>0.045</v>
      </c>
      <c r="F46" s="8">
        <v>7</v>
      </c>
      <c r="G46" s="6">
        <v>216</v>
      </c>
      <c r="H46" s="6">
        <v>966</v>
      </c>
      <c r="I46" s="9">
        <v>5719</v>
      </c>
      <c r="J46" s="6">
        <v>332</v>
      </c>
      <c r="K46" s="6">
        <v>953</v>
      </c>
      <c r="L46" s="6">
        <v>0.35</v>
      </c>
      <c r="M46" s="6">
        <v>26.48</v>
      </c>
      <c r="N46" s="6" t="s">
        <v>18</v>
      </c>
    </row>
    <row r="47" spans="1:14" ht="30.75" thickBot="1">
      <c r="A47" s="6">
        <v>45</v>
      </c>
      <c r="B47" s="7" t="s">
        <v>64</v>
      </c>
      <c r="C47" s="6" t="str">
        <f>"0003150X"</f>
        <v>0003150X</v>
      </c>
      <c r="D47" s="6" t="s">
        <v>46</v>
      </c>
      <c r="E47" s="6">
        <v>0.044</v>
      </c>
      <c r="F47" s="8">
        <v>45</v>
      </c>
      <c r="G47" s="6">
        <v>46</v>
      </c>
      <c r="H47" s="6">
        <v>559</v>
      </c>
      <c r="I47" s="6">
        <v>485</v>
      </c>
      <c r="J47" s="6">
        <v>101</v>
      </c>
      <c r="K47" s="6">
        <v>392</v>
      </c>
      <c r="L47" s="6">
        <v>0.17</v>
      </c>
      <c r="M47" s="6">
        <v>10.54</v>
      </c>
      <c r="N47" s="6" t="s">
        <v>18</v>
      </c>
    </row>
    <row r="48" spans="1:14" ht="15.75" thickBot="1">
      <c r="A48" s="6">
        <v>46</v>
      </c>
      <c r="B48" s="10" t="s">
        <v>65</v>
      </c>
      <c r="C48" s="6" t="str">
        <f>"17476585"</f>
        <v>17476585</v>
      </c>
      <c r="D48" s="6" t="s">
        <v>46</v>
      </c>
      <c r="E48" s="6">
        <v>0.044</v>
      </c>
      <c r="F48" s="8">
        <v>9</v>
      </c>
      <c r="G48" s="6">
        <v>53</v>
      </c>
      <c r="H48" s="6">
        <v>105</v>
      </c>
      <c r="I48" s="9">
        <v>1414</v>
      </c>
      <c r="J48" s="6">
        <v>50</v>
      </c>
      <c r="K48" s="6">
        <v>96</v>
      </c>
      <c r="L48" s="6">
        <v>0.45</v>
      </c>
      <c r="M48" s="6">
        <v>26.68</v>
      </c>
      <c r="N48" s="6" t="s">
        <v>16</v>
      </c>
    </row>
    <row r="49" spans="1:14" ht="30.75" thickBot="1">
      <c r="A49" s="6">
        <v>47</v>
      </c>
      <c r="B49" s="7" t="s">
        <v>66</v>
      </c>
      <c r="C49" s="6" t="str">
        <f>"1090025X"</f>
        <v>1090025X</v>
      </c>
      <c r="D49" s="6" t="s">
        <v>46</v>
      </c>
      <c r="E49" s="6">
        <v>0.043</v>
      </c>
      <c r="F49" s="8">
        <v>13</v>
      </c>
      <c r="G49" s="6">
        <v>0</v>
      </c>
      <c r="H49" s="6">
        <v>110</v>
      </c>
      <c r="I49" s="6">
        <v>0</v>
      </c>
      <c r="J49" s="6">
        <v>40</v>
      </c>
      <c r="K49" s="6">
        <v>99</v>
      </c>
      <c r="L49" s="6">
        <v>0.32</v>
      </c>
      <c r="M49" s="6">
        <v>0</v>
      </c>
      <c r="N49" s="6" t="s">
        <v>18</v>
      </c>
    </row>
    <row r="50" spans="1:14" ht="30.75" thickBot="1">
      <c r="A50" s="6">
        <v>48</v>
      </c>
      <c r="B50" s="10" t="s">
        <v>67</v>
      </c>
      <c r="C50" s="6" t="str">
        <f>"10016791"</f>
        <v>10016791</v>
      </c>
      <c r="D50" s="6" t="s">
        <v>46</v>
      </c>
      <c r="E50" s="6">
        <v>0.043</v>
      </c>
      <c r="F50" s="8">
        <v>12</v>
      </c>
      <c r="G50" s="6">
        <v>59</v>
      </c>
      <c r="H50" s="6">
        <v>395</v>
      </c>
      <c r="I50" s="9">
        <v>1073</v>
      </c>
      <c r="J50" s="6">
        <v>164</v>
      </c>
      <c r="K50" s="6">
        <v>395</v>
      </c>
      <c r="L50" s="6">
        <v>0.33</v>
      </c>
      <c r="M50" s="6">
        <v>18.19</v>
      </c>
      <c r="N50" s="6" t="s">
        <v>68</v>
      </c>
    </row>
    <row r="51" spans="1:14" ht="15.75" thickBot="1">
      <c r="A51" s="6">
        <v>49</v>
      </c>
      <c r="B51" s="7" t="s">
        <v>69</v>
      </c>
      <c r="C51" s="6" t="str">
        <f>"17449006"</f>
        <v>17449006</v>
      </c>
      <c r="D51" s="6" t="s">
        <v>46</v>
      </c>
      <c r="E51" s="6">
        <v>0.042</v>
      </c>
      <c r="F51" s="8">
        <v>7</v>
      </c>
      <c r="G51" s="6">
        <v>10</v>
      </c>
      <c r="H51" s="6">
        <v>98</v>
      </c>
      <c r="I51" s="6">
        <v>323</v>
      </c>
      <c r="J51" s="6">
        <v>47</v>
      </c>
      <c r="K51" s="6">
        <v>96</v>
      </c>
      <c r="L51" s="6">
        <v>0.51</v>
      </c>
      <c r="M51" s="6">
        <v>32.3</v>
      </c>
      <c r="N51" s="6" t="s">
        <v>16</v>
      </c>
    </row>
    <row r="52" spans="1:14" ht="15.75" thickBot="1">
      <c r="A52" s="6">
        <v>50</v>
      </c>
      <c r="B52" s="10" t="s">
        <v>70</v>
      </c>
      <c r="C52" s="6" t="str">
        <f>"13667017"</f>
        <v>13667017</v>
      </c>
      <c r="D52" s="6" t="s">
        <v>46</v>
      </c>
      <c r="E52" s="6">
        <v>0.042</v>
      </c>
      <c r="F52" s="8">
        <v>24</v>
      </c>
      <c r="G52" s="6">
        <v>29</v>
      </c>
      <c r="H52" s="6">
        <v>185</v>
      </c>
      <c r="I52" s="9">
        <v>1073</v>
      </c>
      <c r="J52" s="6">
        <v>114</v>
      </c>
      <c r="K52" s="6">
        <v>183</v>
      </c>
      <c r="L52" s="6">
        <v>0.34</v>
      </c>
      <c r="M52" s="6">
        <v>37</v>
      </c>
      <c r="N52" s="6" t="s">
        <v>16</v>
      </c>
    </row>
    <row r="53" spans="1:14" ht="15.75" thickBot="1">
      <c r="A53" s="6">
        <v>51</v>
      </c>
      <c r="B53" s="7" t="s">
        <v>71</v>
      </c>
      <c r="C53" s="6" t="str">
        <f>"1439863X"</f>
        <v>1439863X</v>
      </c>
      <c r="D53" s="6" t="s">
        <v>46</v>
      </c>
      <c r="E53" s="6">
        <v>0.042</v>
      </c>
      <c r="F53" s="8">
        <v>14</v>
      </c>
      <c r="G53" s="6">
        <v>36</v>
      </c>
      <c r="H53" s="6">
        <v>92</v>
      </c>
      <c r="I53" s="9">
        <v>1330</v>
      </c>
      <c r="J53" s="6">
        <v>56</v>
      </c>
      <c r="K53" s="6">
        <v>87</v>
      </c>
      <c r="L53" s="6">
        <v>0.6</v>
      </c>
      <c r="M53" s="6">
        <v>36.94</v>
      </c>
      <c r="N53" s="6" t="s">
        <v>14</v>
      </c>
    </row>
    <row r="54" spans="1:14" ht="30.75" thickBot="1">
      <c r="A54" s="6">
        <v>52</v>
      </c>
      <c r="B54" s="10" t="s">
        <v>72</v>
      </c>
      <c r="C54" s="6" t="str">
        <f>"07339437"</f>
        <v>07339437</v>
      </c>
      <c r="D54" s="6" t="s">
        <v>46</v>
      </c>
      <c r="E54" s="6">
        <v>0.04</v>
      </c>
      <c r="F54" s="8">
        <v>34</v>
      </c>
      <c r="G54" s="6">
        <v>59</v>
      </c>
      <c r="H54" s="6">
        <v>388</v>
      </c>
      <c r="I54" s="9">
        <v>1595</v>
      </c>
      <c r="J54" s="6">
        <v>189</v>
      </c>
      <c r="K54" s="6">
        <v>301</v>
      </c>
      <c r="L54" s="6">
        <v>0.57</v>
      </c>
      <c r="M54" s="6">
        <v>27.03</v>
      </c>
      <c r="N54" s="6" t="s">
        <v>18</v>
      </c>
    </row>
    <row r="55" spans="1:14" ht="15.75" thickBot="1">
      <c r="A55" s="6">
        <v>53</v>
      </c>
      <c r="B55" s="7" t="s">
        <v>73</v>
      </c>
      <c r="C55" s="6" t="str">
        <f>"03784738"</f>
        <v>03784738</v>
      </c>
      <c r="D55" s="6" t="s">
        <v>46</v>
      </c>
      <c r="E55" s="6">
        <v>0.04</v>
      </c>
      <c r="F55" s="8">
        <v>31</v>
      </c>
      <c r="G55" s="6">
        <v>51</v>
      </c>
      <c r="H55" s="6">
        <v>259</v>
      </c>
      <c r="I55" s="9">
        <v>1886</v>
      </c>
      <c r="J55" s="6">
        <v>113</v>
      </c>
      <c r="K55" s="6">
        <v>257</v>
      </c>
      <c r="L55" s="6">
        <v>0.41</v>
      </c>
      <c r="M55" s="6">
        <v>36.98</v>
      </c>
      <c r="N55" s="6" t="s">
        <v>74</v>
      </c>
    </row>
    <row r="56" spans="1:14" ht="30.75" thickBot="1">
      <c r="A56" s="6">
        <v>54</v>
      </c>
      <c r="B56" s="10" t="s">
        <v>75</v>
      </c>
      <c r="C56" s="6" t="str">
        <f>"17352746"</f>
        <v>17352746</v>
      </c>
      <c r="D56" s="6" t="s">
        <v>46</v>
      </c>
      <c r="E56" s="6">
        <v>0.04</v>
      </c>
      <c r="F56" s="8">
        <v>6</v>
      </c>
      <c r="G56" s="6">
        <v>0</v>
      </c>
      <c r="H56" s="6">
        <v>125</v>
      </c>
      <c r="I56" s="6">
        <v>0</v>
      </c>
      <c r="J56" s="6">
        <v>49</v>
      </c>
      <c r="K56" s="6">
        <v>125</v>
      </c>
      <c r="L56" s="6">
        <v>0.35</v>
      </c>
      <c r="M56" s="6">
        <v>0</v>
      </c>
      <c r="N56" s="6" t="s">
        <v>76</v>
      </c>
    </row>
    <row r="57" spans="1:14" ht="15.75" thickBot="1">
      <c r="A57" s="6">
        <v>55</v>
      </c>
      <c r="B57" s="7" t="s">
        <v>77</v>
      </c>
      <c r="C57" s="6" t="str">
        <f>"17498198"</f>
        <v>17498198</v>
      </c>
      <c r="D57" s="6" t="s">
        <v>46</v>
      </c>
      <c r="E57" s="6">
        <v>0.04</v>
      </c>
      <c r="F57" s="8">
        <v>9</v>
      </c>
      <c r="G57" s="6">
        <v>37</v>
      </c>
      <c r="H57" s="6">
        <v>237</v>
      </c>
      <c r="I57" s="9">
        <v>3626</v>
      </c>
      <c r="J57" s="6">
        <v>168</v>
      </c>
      <c r="K57" s="6">
        <v>235</v>
      </c>
      <c r="L57" s="6">
        <v>0.7</v>
      </c>
      <c r="M57" s="6">
        <v>98</v>
      </c>
      <c r="N57" s="6" t="s">
        <v>16</v>
      </c>
    </row>
    <row r="58" spans="1:14" ht="15.75" thickBot="1">
      <c r="A58" s="6">
        <v>56</v>
      </c>
      <c r="B58" s="10" t="s">
        <v>78</v>
      </c>
      <c r="C58" s="6" t="str">
        <f>"14651734"</f>
        <v>14651734</v>
      </c>
      <c r="D58" s="6" t="s">
        <v>46</v>
      </c>
      <c r="E58" s="6">
        <v>0.04</v>
      </c>
      <c r="F58" s="8">
        <v>11</v>
      </c>
      <c r="G58" s="6">
        <v>41</v>
      </c>
      <c r="H58" s="6">
        <v>90</v>
      </c>
      <c r="I58" s="9">
        <v>1375</v>
      </c>
      <c r="J58" s="6">
        <v>71</v>
      </c>
      <c r="K58" s="6">
        <v>86</v>
      </c>
      <c r="L58" s="6">
        <v>0.79</v>
      </c>
      <c r="M58" s="6">
        <v>33.54</v>
      </c>
      <c r="N58" s="6" t="s">
        <v>16</v>
      </c>
    </row>
    <row r="59" spans="1:14" ht="15.75" thickBot="1">
      <c r="A59" s="6">
        <v>57</v>
      </c>
      <c r="B59" s="7" t="s">
        <v>79</v>
      </c>
      <c r="C59" s="6" t="str">
        <f>"10840699"</f>
        <v>10840699</v>
      </c>
      <c r="D59" s="6" t="s">
        <v>80</v>
      </c>
      <c r="E59" s="6">
        <v>0.039</v>
      </c>
      <c r="F59" s="8">
        <v>38</v>
      </c>
      <c r="G59" s="6">
        <v>55</v>
      </c>
      <c r="H59" s="6">
        <v>474</v>
      </c>
      <c r="I59" s="9">
        <v>1699</v>
      </c>
      <c r="J59" s="6">
        <v>264</v>
      </c>
      <c r="K59" s="6">
        <v>402</v>
      </c>
      <c r="L59" s="6">
        <v>0.65</v>
      </c>
      <c r="M59" s="6">
        <v>30.89</v>
      </c>
      <c r="N59" s="6" t="s">
        <v>18</v>
      </c>
    </row>
    <row r="60" spans="1:14" ht="30.75" thickBot="1">
      <c r="A60" s="6">
        <v>58</v>
      </c>
      <c r="B60" s="10" t="s">
        <v>81</v>
      </c>
      <c r="C60" s="6" t="str">
        <f>"13600648"</f>
        <v>13600648</v>
      </c>
      <c r="D60" s="6" t="s">
        <v>80</v>
      </c>
      <c r="E60" s="6">
        <v>0.039</v>
      </c>
      <c r="F60" s="8">
        <v>19</v>
      </c>
      <c r="G60" s="6">
        <v>25</v>
      </c>
      <c r="H60" s="6">
        <v>136</v>
      </c>
      <c r="I60" s="6">
        <v>669</v>
      </c>
      <c r="J60" s="6">
        <v>70</v>
      </c>
      <c r="K60" s="6">
        <v>129</v>
      </c>
      <c r="L60" s="6">
        <v>0.4</v>
      </c>
      <c r="M60" s="6">
        <v>26.76</v>
      </c>
      <c r="N60" s="6" t="s">
        <v>16</v>
      </c>
    </row>
    <row r="61" spans="1:14" ht="15.75" thickBot="1">
      <c r="A61" s="6">
        <v>59</v>
      </c>
      <c r="B61" s="7" t="s">
        <v>82</v>
      </c>
      <c r="C61" s="6" t="str">
        <f>"07438141"</f>
        <v>07438141</v>
      </c>
      <c r="D61" s="6" t="s">
        <v>80</v>
      </c>
      <c r="E61" s="6">
        <v>0.039</v>
      </c>
      <c r="F61" s="8">
        <v>10</v>
      </c>
      <c r="G61" s="6">
        <v>14</v>
      </c>
      <c r="H61" s="6">
        <v>90</v>
      </c>
      <c r="I61" s="6">
        <v>592</v>
      </c>
      <c r="J61" s="6">
        <v>42</v>
      </c>
      <c r="K61" s="6">
        <v>89</v>
      </c>
      <c r="L61" s="6">
        <v>0.52</v>
      </c>
      <c r="M61" s="6">
        <v>42.29</v>
      </c>
      <c r="N61" s="6" t="s">
        <v>18</v>
      </c>
    </row>
    <row r="62" spans="1:14" ht="15.75" thickBot="1">
      <c r="A62" s="6">
        <v>60</v>
      </c>
      <c r="B62" s="10" t="s">
        <v>83</v>
      </c>
      <c r="C62" s="6" t="str">
        <f>"00221708"</f>
        <v>00221708</v>
      </c>
      <c r="D62" s="6" t="s">
        <v>80</v>
      </c>
      <c r="E62" s="6">
        <v>0.039</v>
      </c>
      <c r="F62" s="8">
        <v>10</v>
      </c>
      <c r="G62" s="6">
        <v>0</v>
      </c>
      <c r="H62" s="6">
        <v>21</v>
      </c>
      <c r="I62" s="6">
        <v>0</v>
      </c>
      <c r="J62" s="6">
        <v>9</v>
      </c>
      <c r="K62" s="6">
        <v>21</v>
      </c>
      <c r="L62" s="6">
        <v>0.21</v>
      </c>
      <c r="M62" s="6">
        <v>0</v>
      </c>
      <c r="N62" s="6" t="s">
        <v>84</v>
      </c>
    </row>
    <row r="63" spans="1:14" ht="30.75" thickBot="1">
      <c r="A63" s="6">
        <v>61</v>
      </c>
      <c r="B63" s="7" t="s">
        <v>85</v>
      </c>
      <c r="C63" s="6" t="str">
        <f>"19619502"</f>
        <v>19619502</v>
      </c>
      <c r="D63" s="6" t="s">
        <v>80</v>
      </c>
      <c r="E63" s="6">
        <v>0.039</v>
      </c>
      <c r="F63" s="8">
        <v>3</v>
      </c>
      <c r="G63" s="6">
        <v>20</v>
      </c>
      <c r="H63" s="6">
        <v>53</v>
      </c>
      <c r="I63" s="6">
        <v>771</v>
      </c>
      <c r="J63" s="6">
        <v>22</v>
      </c>
      <c r="K63" s="6">
        <v>53</v>
      </c>
      <c r="L63" s="6">
        <v>0.28</v>
      </c>
      <c r="M63" s="6">
        <v>38.55</v>
      </c>
      <c r="N63" s="6" t="s">
        <v>86</v>
      </c>
    </row>
    <row r="64" spans="1:14" ht="15.75" thickBot="1">
      <c r="A64" s="6">
        <v>62</v>
      </c>
      <c r="B64" s="10" t="s">
        <v>87</v>
      </c>
      <c r="C64" s="6" t="str">
        <f>"07011784"</f>
        <v>07011784</v>
      </c>
      <c r="D64" s="6" t="s">
        <v>80</v>
      </c>
      <c r="E64" s="6">
        <v>0.039</v>
      </c>
      <c r="F64" s="8">
        <v>14</v>
      </c>
      <c r="G64" s="6">
        <v>14</v>
      </c>
      <c r="H64" s="6">
        <v>95</v>
      </c>
      <c r="I64" s="6">
        <v>517</v>
      </c>
      <c r="J64" s="6">
        <v>34</v>
      </c>
      <c r="K64" s="6">
        <v>86</v>
      </c>
      <c r="L64" s="6">
        <v>0.28</v>
      </c>
      <c r="M64" s="6">
        <v>36.93</v>
      </c>
      <c r="N64" s="6" t="s">
        <v>88</v>
      </c>
    </row>
    <row r="65" spans="1:14" ht="15.75" thickBot="1">
      <c r="A65" s="6">
        <v>63</v>
      </c>
      <c r="B65" s="7" t="s">
        <v>89</v>
      </c>
      <c r="C65" s="6" t="str">
        <f>"02508060"</f>
        <v>02508060</v>
      </c>
      <c r="D65" s="6" t="s">
        <v>80</v>
      </c>
      <c r="E65" s="6">
        <v>0.039</v>
      </c>
      <c r="F65" s="8">
        <v>22</v>
      </c>
      <c r="G65" s="6">
        <v>30</v>
      </c>
      <c r="H65" s="6">
        <v>146</v>
      </c>
      <c r="I65" s="6">
        <v>842</v>
      </c>
      <c r="J65" s="6">
        <v>81</v>
      </c>
      <c r="K65" s="6">
        <v>128</v>
      </c>
      <c r="L65" s="6">
        <v>0.71</v>
      </c>
      <c r="M65" s="6">
        <v>28.07</v>
      </c>
      <c r="N65" s="6" t="s">
        <v>18</v>
      </c>
    </row>
    <row r="66" spans="1:14" ht="15.75" thickBot="1">
      <c r="A66" s="6">
        <v>64</v>
      </c>
      <c r="B66" s="10" t="s">
        <v>90</v>
      </c>
      <c r="C66" s="6" t="str">
        <f>"17417589"</f>
        <v>17417589</v>
      </c>
      <c r="D66" s="6" t="s">
        <v>80</v>
      </c>
      <c r="E66" s="6">
        <v>0.038</v>
      </c>
      <c r="F66" s="8">
        <v>10</v>
      </c>
      <c r="G66" s="6">
        <v>38</v>
      </c>
      <c r="H66" s="6">
        <v>164</v>
      </c>
      <c r="I66" s="6">
        <v>813</v>
      </c>
      <c r="J66" s="6">
        <v>73</v>
      </c>
      <c r="K66" s="6">
        <v>129</v>
      </c>
      <c r="L66" s="6">
        <v>0.48</v>
      </c>
      <c r="M66" s="6">
        <v>21.39</v>
      </c>
      <c r="N66" s="6" t="s">
        <v>18</v>
      </c>
    </row>
    <row r="67" spans="1:14" ht="15.75" thickBot="1">
      <c r="A67" s="6">
        <v>65</v>
      </c>
      <c r="B67" s="7" t="s">
        <v>91</v>
      </c>
      <c r="C67" s="6" t="str">
        <f>"14321165"</f>
        <v>14321165</v>
      </c>
      <c r="D67" s="6" t="s">
        <v>80</v>
      </c>
      <c r="E67" s="6">
        <v>0.038</v>
      </c>
      <c r="F67" s="8">
        <v>11</v>
      </c>
      <c r="G67" s="6">
        <v>16</v>
      </c>
      <c r="H67" s="6">
        <v>65</v>
      </c>
      <c r="I67" s="6">
        <v>518</v>
      </c>
      <c r="J67" s="6">
        <v>25</v>
      </c>
      <c r="K67" s="6">
        <v>48</v>
      </c>
      <c r="L67" s="6">
        <v>0.47</v>
      </c>
      <c r="M67" s="6">
        <v>32.38</v>
      </c>
      <c r="N67" s="6" t="s">
        <v>14</v>
      </c>
    </row>
    <row r="68" spans="1:14" ht="15.75" thickBot="1">
      <c r="A68" s="6">
        <v>66</v>
      </c>
      <c r="B68" s="10" t="s">
        <v>92</v>
      </c>
      <c r="C68" s="6" t="str">
        <f>"12013080"</f>
        <v>12013080</v>
      </c>
      <c r="D68" s="6" t="s">
        <v>80</v>
      </c>
      <c r="E68" s="6">
        <v>0.038</v>
      </c>
      <c r="F68" s="8">
        <v>27</v>
      </c>
      <c r="G68" s="6">
        <v>0</v>
      </c>
      <c r="H68" s="6">
        <v>112</v>
      </c>
      <c r="I68" s="6">
        <v>0</v>
      </c>
      <c r="J68" s="6">
        <v>31</v>
      </c>
      <c r="K68" s="6">
        <v>111</v>
      </c>
      <c r="L68" s="6">
        <v>0.21</v>
      </c>
      <c r="M68" s="6">
        <v>0</v>
      </c>
      <c r="N68" s="6" t="s">
        <v>88</v>
      </c>
    </row>
    <row r="69" spans="1:14" ht="30.75" thickBot="1">
      <c r="A69" s="6">
        <v>67</v>
      </c>
      <c r="B69" s="7" t="s">
        <v>93</v>
      </c>
      <c r="C69" s="6" t="str">
        <f>"02544059"</f>
        <v>02544059</v>
      </c>
      <c r="D69" s="6" t="s">
        <v>80</v>
      </c>
      <c r="E69" s="6">
        <v>0.038</v>
      </c>
      <c r="F69" s="8">
        <v>7</v>
      </c>
      <c r="G69" s="6">
        <v>30</v>
      </c>
      <c r="H69" s="6">
        <v>386</v>
      </c>
      <c r="I69" s="6">
        <v>740</v>
      </c>
      <c r="J69" s="6">
        <v>100</v>
      </c>
      <c r="K69" s="6">
        <v>379</v>
      </c>
      <c r="L69" s="6">
        <v>0.25</v>
      </c>
      <c r="M69" s="6">
        <v>24.67</v>
      </c>
      <c r="N69" s="6" t="s">
        <v>68</v>
      </c>
    </row>
    <row r="70" spans="1:14" ht="30.75" thickBot="1">
      <c r="A70" s="6">
        <v>68</v>
      </c>
      <c r="B70" s="10" t="s">
        <v>94</v>
      </c>
      <c r="C70" s="6" t="str">
        <f>"13036157"</f>
        <v>13036157</v>
      </c>
      <c r="D70" s="6" t="s">
        <v>80</v>
      </c>
      <c r="E70" s="6">
        <v>0.036</v>
      </c>
      <c r="F70" s="8">
        <v>13</v>
      </c>
      <c r="G70" s="6">
        <v>12</v>
      </c>
      <c r="H70" s="6">
        <v>81</v>
      </c>
      <c r="I70" s="6">
        <v>271</v>
      </c>
      <c r="J70" s="6">
        <v>23</v>
      </c>
      <c r="K70" s="6">
        <v>81</v>
      </c>
      <c r="L70" s="6">
        <v>0.12</v>
      </c>
      <c r="M70" s="6">
        <v>22.58</v>
      </c>
      <c r="N70" s="6" t="s">
        <v>95</v>
      </c>
    </row>
    <row r="71" spans="1:14" ht="15.75" thickBot="1">
      <c r="A71" s="6">
        <v>69</v>
      </c>
      <c r="B71" s="7" t="s">
        <v>96</v>
      </c>
      <c r="C71" s="6" t="str">
        <f>"08905487"</f>
        <v>08905487</v>
      </c>
      <c r="D71" s="6" t="s">
        <v>80</v>
      </c>
      <c r="E71" s="6">
        <v>0.035</v>
      </c>
      <c r="F71" s="8">
        <v>12</v>
      </c>
      <c r="G71" s="6">
        <v>28</v>
      </c>
      <c r="H71" s="6">
        <v>187</v>
      </c>
      <c r="I71" s="6">
        <v>578</v>
      </c>
      <c r="J71" s="6">
        <v>54</v>
      </c>
      <c r="K71" s="6">
        <v>187</v>
      </c>
      <c r="L71" s="6">
        <v>0.29</v>
      </c>
      <c r="M71" s="6">
        <v>20.64</v>
      </c>
      <c r="N71" s="6" t="s">
        <v>12</v>
      </c>
    </row>
    <row r="72" spans="1:14" ht="15.75" thickBot="1">
      <c r="A72" s="6">
        <v>70</v>
      </c>
      <c r="B72" s="10" t="s">
        <v>97</v>
      </c>
      <c r="C72" s="6" t="str">
        <f>"15310361"</f>
        <v>15310361</v>
      </c>
      <c r="D72" s="6" t="s">
        <v>80</v>
      </c>
      <c r="E72" s="6">
        <v>0.035</v>
      </c>
      <c r="F72" s="8">
        <v>14</v>
      </c>
      <c r="G72" s="6">
        <v>60</v>
      </c>
      <c r="H72" s="6">
        <v>178</v>
      </c>
      <c r="I72" s="9">
        <v>1444</v>
      </c>
      <c r="J72" s="6">
        <v>67</v>
      </c>
      <c r="K72" s="6">
        <v>172</v>
      </c>
      <c r="L72" s="6">
        <v>0.36</v>
      </c>
      <c r="M72" s="6">
        <v>24.07</v>
      </c>
      <c r="N72" s="6" t="s">
        <v>18</v>
      </c>
    </row>
    <row r="73" spans="1:14" ht="30.75" thickBot="1">
      <c r="A73" s="6">
        <v>71</v>
      </c>
      <c r="B73" s="7" t="s">
        <v>98</v>
      </c>
      <c r="C73" s="6" t="str">
        <f>"14401770"</f>
        <v>14401770</v>
      </c>
      <c r="D73" s="6" t="s">
        <v>80</v>
      </c>
      <c r="E73" s="6">
        <v>0.035</v>
      </c>
      <c r="F73" s="8">
        <v>20</v>
      </c>
      <c r="G73" s="6">
        <v>17</v>
      </c>
      <c r="H73" s="6">
        <v>91</v>
      </c>
      <c r="I73" s="6">
        <v>408</v>
      </c>
      <c r="J73" s="6">
        <v>28</v>
      </c>
      <c r="K73" s="6">
        <v>84</v>
      </c>
      <c r="L73" s="6">
        <v>0.24</v>
      </c>
      <c r="M73" s="6">
        <v>24</v>
      </c>
      <c r="N73" s="6" t="s">
        <v>16</v>
      </c>
    </row>
    <row r="74" spans="1:14" ht="30.75" thickBot="1">
      <c r="A74" s="6">
        <v>72</v>
      </c>
      <c r="B74" s="10" t="s">
        <v>99</v>
      </c>
      <c r="C74" s="6" t="str">
        <f>"18142060"</f>
        <v>18142060</v>
      </c>
      <c r="D74" s="6" t="s">
        <v>80</v>
      </c>
      <c r="E74" s="6">
        <v>0.034</v>
      </c>
      <c r="F74" s="8">
        <v>6</v>
      </c>
      <c r="G74" s="6">
        <v>0</v>
      </c>
      <c r="H74" s="6">
        <v>89</v>
      </c>
      <c r="I74" s="6">
        <v>0</v>
      </c>
      <c r="J74" s="6">
        <v>30</v>
      </c>
      <c r="K74" s="6">
        <v>85</v>
      </c>
      <c r="L74" s="6">
        <v>0.23</v>
      </c>
      <c r="M74" s="6">
        <v>0</v>
      </c>
      <c r="N74" s="6" t="s">
        <v>52</v>
      </c>
    </row>
    <row r="75" spans="1:14" ht="30.75" thickBot="1">
      <c r="A75" s="6">
        <v>73</v>
      </c>
      <c r="B75" s="7" t="s">
        <v>100</v>
      </c>
      <c r="C75" s="6" t="str">
        <f>"0042790X"</f>
        <v>0042790X</v>
      </c>
      <c r="D75" s="6" t="s">
        <v>80</v>
      </c>
      <c r="E75" s="6">
        <v>0.034</v>
      </c>
      <c r="F75" s="8">
        <v>5</v>
      </c>
      <c r="G75" s="6">
        <v>5</v>
      </c>
      <c r="H75" s="6">
        <v>74</v>
      </c>
      <c r="I75" s="6">
        <v>178</v>
      </c>
      <c r="J75" s="6">
        <v>29</v>
      </c>
      <c r="K75" s="6">
        <v>73</v>
      </c>
      <c r="L75" s="6">
        <v>0.4</v>
      </c>
      <c r="M75" s="6">
        <v>35.6</v>
      </c>
      <c r="N75" s="6" t="s">
        <v>101</v>
      </c>
    </row>
    <row r="76" spans="1:14" ht="15.75" thickBot="1">
      <c r="A76" s="6">
        <v>74</v>
      </c>
      <c r="B76" s="10" t="s">
        <v>102</v>
      </c>
      <c r="C76" s="6" t="str">
        <f>"1753318X"</f>
        <v>1753318X</v>
      </c>
      <c r="D76" s="6" t="s">
        <v>80</v>
      </c>
      <c r="E76" s="6">
        <v>0.033</v>
      </c>
      <c r="F76" s="8">
        <v>3</v>
      </c>
      <c r="G76" s="6">
        <v>13</v>
      </c>
      <c r="H76" s="6">
        <v>68</v>
      </c>
      <c r="I76" s="6">
        <v>425</v>
      </c>
      <c r="J76" s="6">
        <v>23</v>
      </c>
      <c r="K76" s="6">
        <v>59</v>
      </c>
      <c r="L76" s="6">
        <v>0.39</v>
      </c>
      <c r="M76" s="6">
        <v>32.69</v>
      </c>
      <c r="N76" s="6" t="s">
        <v>103</v>
      </c>
    </row>
    <row r="77" spans="1:14" ht="15.75" thickBot="1">
      <c r="A77" s="6">
        <v>75</v>
      </c>
      <c r="B77" s="7" t="s">
        <v>104</v>
      </c>
      <c r="C77" s="6" t="str">
        <f>"10106049"</f>
        <v>10106049</v>
      </c>
      <c r="D77" s="6" t="s">
        <v>80</v>
      </c>
      <c r="E77" s="6">
        <v>0.033</v>
      </c>
      <c r="F77" s="8">
        <v>12</v>
      </c>
      <c r="G77" s="6">
        <v>31</v>
      </c>
      <c r="H77" s="6">
        <v>119</v>
      </c>
      <c r="I77" s="6">
        <v>765</v>
      </c>
      <c r="J77" s="6">
        <v>24</v>
      </c>
      <c r="K77" s="6">
        <v>100</v>
      </c>
      <c r="L77" s="6">
        <v>0.21</v>
      </c>
      <c r="M77" s="6">
        <v>24.68</v>
      </c>
      <c r="N77" s="6" t="s">
        <v>68</v>
      </c>
    </row>
    <row r="78" spans="1:14" ht="15.75" thickBot="1">
      <c r="A78" s="6">
        <v>76</v>
      </c>
      <c r="B78" s="10" t="s">
        <v>105</v>
      </c>
      <c r="C78" s="6" t="str">
        <f>"02997258"</f>
        <v>02997258</v>
      </c>
      <c r="D78" s="6" t="s">
        <v>80</v>
      </c>
      <c r="E78" s="6">
        <v>0.032</v>
      </c>
      <c r="F78" s="8">
        <v>5</v>
      </c>
      <c r="G78" s="6">
        <v>42</v>
      </c>
      <c r="H78" s="6">
        <v>351</v>
      </c>
      <c r="I78" s="6">
        <v>285</v>
      </c>
      <c r="J78" s="6">
        <v>22</v>
      </c>
      <c r="K78" s="6">
        <v>318</v>
      </c>
      <c r="L78" s="6">
        <v>0.08</v>
      </c>
      <c r="M78" s="6">
        <v>6.79</v>
      </c>
      <c r="N78" s="6" t="s">
        <v>86</v>
      </c>
    </row>
    <row r="79" spans="1:14" ht="15.75" thickBot="1">
      <c r="A79" s="6">
        <v>77</v>
      </c>
      <c r="B79" s="7" t="s">
        <v>106</v>
      </c>
      <c r="C79" s="6" t="str">
        <f>"17415322"</f>
        <v>17415322</v>
      </c>
      <c r="D79" s="6" t="s">
        <v>80</v>
      </c>
      <c r="E79" s="6">
        <v>0.032</v>
      </c>
      <c r="F79" s="8">
        <v>5</v>
      </c>
      <c r="G79" s="6">
        <v>0</v>
      </c>
      <c r="H79" s="6">
        <v>46</v>
      </c>
      <c r="I79" s="6">
        <v>0</v>
      </c>
      <c r="J79" s="6">
        <v>8</v>
      </c>
      <c r="K79" s="6">
        <v>46</v>
      </c>
      <c r="L79" s="6">
        <v>0.14</v>
      </c>
      <c r="M79" s="6">
        <v>0</v>
      </c>
      <c r="N79" s="6" t="s">
        <v>16</v>
      </c>
    </row>
    <row r="80" spans="1:14" ht="30.75" thickBot="1">
      <c r="A80" s="6">
        <v>78</v>
      </c>
      <c r="B80" s="10" t="s">
        <v>107</v>
      </c>
      <c r="C80" s="6" t="str">
        <f>"18122116"</f>
        <v>18122116</v>
      </c>
      <c r="D80" s="6" t="s">
        <v>80</v>
      </c>
      <c r="E80" s="6">
        <v>0.031</v>
      </c>
      <c r="F80" s="8">
        <v>9</v>
      </c>
      <c r="G80" s="6">
        <v>190</v>
      </c>
      <c r="H80" s="6">
        <v>553</v>
      </c>
      <c r="I80" s="9">
        <v>8341</v>
      </c>
      <c r="J80" s="6">
        <v>143</v>
      </c>
      <c r="K80" s="6">
        <v>553</v>
      </c>
      <c r="L80" s="6">
        <v>0.28</v>
      </c>
      <c r="M80" s="6">
        <v>43.9</v>
      </c>
      <c r="N80" s="6" t="s">
        <v>14</v>
      </c>
    </row>
    <row r="81" spans="1:14" ht="15.75" thickBot="1">
      <c r="A81" s="6">
        <v>79</v>
      </c>
      <c r="B81" s="7" t="s">
        <v>108</v>
      </c>
      <c r="C81" s="6" t="str">
        <f>"1478646X"</f>
        <v>1478646X</v>
      </c>
      <c r="D81" s="6" t="s">
        <v>80</v>
      </c>
      <c r="E81" s="6">
        <v>0.031</v>
      </c>
      <c r="F81" s="8">
        <v>8</v>
      </c>
      <c r="G81" s="6">
        <v>14</v>
      </c>
      <c r="H81" s="6">
        <v>58</v>
      </c>
      <c r="I81" s="6">
        <v>404</v>
      </c>
      <c r="J81" s="6">
        <v>14</v>
      </c>
      <c r="K81" s="6">
        <v>57</v>
      </c>
      <c r="L81" s="6">
        <v>0.29</v>
      </c>
      <c r="M81" s="6">
        <v>28.86</v>
      </c>
      <c r="N81" s="6" t="s">
        <v>16</v>
      </c>
    </row>
    <row r="82" spans="1:14" ht="15.75" thickBot="1">
      <c r="A82" s="6">
        <v>80</v>
      </c>
      <c r="B82" s="10" t="s">
        <v>109</v>
      </c>
      <c r="C82" s="6" t="str">
        <f>"15304736"</f>
        <v>15304736</v>
      </c>
      <c r="D82" s="6" t="s">
        <v>80</v>
      </c>
      <c r="E82" s="6">
        <v>0.031</v>
      </c>
      <c r="F82" s="8">
        <v>2</v>
      </c>
      <c r="G82" s="6">
        <v>0</v>
      </c>
      <c r="H82" s="6">
        <v>20</v>
      </c>
      <c r="I82" s="6">
        <v>0</v>
      </c>
      <c r="J82" s="6">
        <v>5</v>
      </c>
      <c r="K82" s="6">
        <v>20</v>
      </c>
      <c r="L82" s="6">
        <v>0.27</v>
      </c>
      <c r="M82" s="6">
        <v>0</v>
      </c>
      <c r="N82" s="6" t="s">
        <v>18</v>
      </c>
    </row>
    <row r="83" spans="1:14" ht="15.75" thickBot="1">
      <c r="A83" s="6">
        <v>81</v>
      </c>
      <c r="B83" s="7" t="s">
        <v>110</v>
      </c>
      <c r="C83" s="6" t="str">
        <f>"18449166"</f>
        <v>18449166</v>
      </c>
      <c r="D83" s="6" t="s">
        <v>80</v>
      </c>
      <c r="E83" s="6">
        <v>0.031</v>
      </c>
      <c r="F83" s="8">
        <v>4</v>
      </c>
      <c r="G83" s="6">
        <v>50</v>
      </c>
      <c r="H83" s="6">
        <v>95</v>
      </c>
      <c r="I83" s="9">
        <v>1129</v>
      </c>
      <c r="J83" s="6">
        <v>39</v>
      </c>
      <c r="K83" s="6">
        <v>95</v>
      </c>
      <c r="L83" s="6">
        <v>0.41</v>
      </c>
      <c r="M83" s="6">
        <v>22.58</v>
      </c>
      <c r="N83" s="6" t="s">
        <v>111</v>
      </c>
    </row>
    <row r="84" spans="1:14" ht="15.75" thickBot="1">
      <c r="A84" s="6">
        <v>82</v>
      </c>
      <c r="B84" s="10" t="s">
        <v>112</v>
      </c>
      <c r="C84" s="6" t="str">
        <f>"11953071"</f>
        <v>11953071</v>
      </c>
      <c r="D84" s="6" t="s">
        <v>80</v>
      </c>
      <c r="E84" s="6">
        <v>0.03</v>
      </c>
      <c r="F84" s="8">
        <v>5</v>
      </c>
      <c r="G84" s="6">
        <v>0</v>
      </c>
      <c r="H84" s="6">
        <v>1</v>
      </c>
      <c r="I84" s="6">
        <v>0</v>
      </c>
      <c r="J84" s="6">
        <v>0</v>
      </c>
      <c r="K84" s="6">
        <v>1</v>
      </c>
      <c r="L84" s="6">
        <v>0</v>
      </c>
      <c r="M84" s="6">
        <v>0</v>
      </c>
      <c r="N84" s="6" t="s">
        <v>88</v>
      </c>
    </row>
    <row r="85" spans="1:14" ht="15.75" thickBot="1">
      <c r="A85" s="6">
        <v>83</v>
      </c>
      <c r="B85" s="7" t="s">
        <v>113</v>
      </c>
      <c r="C85" s="6" t="str">
        <f>"13241583"</f>
        <v>13241583</v>
      </c>
      <c r="D85" s="6" t="s">
        <v>80</v>
      </c>
      <c r="E85" s="6">
        <v>0.03</v>
      </c>
      <c r="F85" s="8">
        <v>2</v>
      </c>
      <c r="G85" s="6">
        <v>0</v>
      </c>
      <c r="H85" s="6">
        <v>42</v>
      </c>
      <c r="I85" s="6">
        <v>0</v>
      </c>
      <c r="J85" s="6">
        <v>4</v>
      </c>
      <c r="K85" s="6">
        <v>36</v>
      </c>
      <c r="L85" s="6">
        <v>0.11</v>
      </c>
      <c r="M85" s="6">
        <v>0</v>
      </c>
      <c r="N85" s="6" t="s">
        <v>114</v>
      </c>
    </row>
    <row r="86" spans="1:14" ht="15.75" thickBot="1">
      <c r="A86" s="6">
        <v>84</v>
      </c>
      <c r="B86" s="10" t="s">
        <v>115</v>
      </c>
      <c r="C86" s="6" t="str">
        <f>"16423593"</f>
        <v>16423593</v>
      </c>
      <c r="D86" s="6" t="s">
        <v>80</v>
      </c>
      <c r="E86" s="6">
        <v>0.03</v>
      </c>
      <c r="F86" s="8">
        <v>11</v>
      </c>
      <c r="G86" s="6">
        <v>0</v>
      </c>
      <c r="H86" s="6">
        <v>96</v>
      </c>
      <c r="I86" s="6">
        <v>0</v>
      </c>
      <c r="J86" s="6">
        <v>19</v>
      </c>
      <c r="K86" s="6">
        <v>96</v>
      </c>
      <c r="L86" s="6">
        <v>0.05</v>
      </c>
      <c r="M86" s="6">
        <v>0</v>
      </c>
      <c r="N86" s="6" t="s">
        <v>55</v>
      </c>
    </row>
    <row r="87" spans="1:14" ht="15.75" thickBot="1">
      <c r="A87" s="6">
        <v>85</v>
      </c>
      <c r="B87" s="7" t="s">
        <v>116</v>
      </c>
      <c r="C87" s="6" t="str">
        <f>"1063455X"</f>
        <v>1063455X</v>
      </c>
      <c r="D87" s="6" t="s">
        <v>117</v>
      </c>
      <c r="E87" s="6">
        <v>0.03</v>
      </c>
      <c r="F87" s="8">
        <v>2</v>
      </c>
      <c r="G87" s="6">
        <v>29</v>
      </c>
      <c r="H87" s="6">
        <v>165</v>
      </c>
      <c r="I87" s="6">
        <v>800</v>
      </c>
      <c r="J87" s="6">
        <v>16</v>
      </c>
      <c r="K87" s="6">
        <v>164</v>
      </c>
      <c r="L87" s="6">
        <v>0.1</v>
      </c>
      <c r="M87" s="6">
        <v>27.59</v>
      </c>
      <c r="N87" s="6" t="s">
        <v>18</v>
      </c>
    </row>
    <row r="88" spans="1:14" ht="15.75" thickBot="1">
      <c r="A88" s="6">
        <v>86</v>
      </c>
      <c r="B88" s="10" t="s">
        <v>118</v>
      </c>
      <c r="C88" s="6" t="str">
        <f>"00186368"</f>
        <v>00186368</v>
      </c>
      <c r="D88" s="6" t="s">
        <v>117</v>
      </c>
      <c r="E88" s="6">
        <v>0.03</v>
      </c>
      <c r="F88" s="8">
        <v>7</v>
      </c>
      <c r="G88" s="6">
        <v>34</v>
      </c>
      <c r="H88" s="6">
        <v>211</v>
      </c>
      <c r="I88" s="6">
        <v>389</v>
      </c>
      <c r="J88" s="6">
        <v>27</v>
      </c>
      <c r="K88" s="6">
        <v>202</v>
      </c>
      <c r="L88" s="6">
        <v>0.16</v>
      </c>
      <c r="M88" s="6">
        <v>11.44</v>
      </c>
      <c r="N88" s="6" t="s">
        <v>86</v>
      </c>
    </row>
    <row r="89" spans="1:14" ht="15.75" thickBot="1">
      <c r="A89" s="6">
        <v>87</v>
      </c>
      <c r="B89" s="7" t="s">
        <v>119</v>
      </c>
      <c r="C89" s="6" t="str">
        <f>"15819175"</f>
        <v>15819175</v>
      </c>
      <c r="D89" s="6" t="s">
        <v>117</v>
      </c>
      <c r="E89" s="6">
        <v>0.029</v>
      </c>
      <c r="F89" s="8">
        <v>4</v>
      </c>
      <c r="G89" s="6">
        <v>18</v>
      </c>
      <c r="H89" s="6">
        <v>180</v>
      </c>
      <c r="I89" s="6">
        <v>396</v>
      </c>
      <c r="J89" s="6">
        <v>24</v>
      </c>
      <c r="K89" s="6">
        <v>178</v>
      </c>
      <c r="L89" s="6">
        <v>0.12</v>
      </c>
      <c r="M89" s="6">
        <v>22</v>
      </c>
      <c r="N89" s="6" t="s">
        <v>120</v>
      </c>
    </row>
    <row r="90" spans="1:14" ht="15.75" thickBot="1">
      <c r="A90" s="6">
        <v>88</v>
      </c>
      <c r="B90" s="10" t="s">
        <v>121</v>
      </c>
      <c r="C90" s="6" t="str">
        <f>"14347512"</f>
        <v>14347512</v>
      </c>
      <c r="D90" s="6" t="s">
        <v>117</v>
      </c>
      <c r="E90" s="6">
        <v>0.029</v>
      </c>
      <c r="F90" s="8">
        <v>1</v>
      </c>
      <c r="G90" s="6">
        <v>2</v>
      </c>
      <c r="H90" s="6">
        <v>46</v>
      </c>
      <c r="I90" s="6">
        <v>171</v>
      </c>
      <c r="J90" s="6">
        <v>2</v>
      </c>
      <c r="K90" s="6">
        <v>45</v>
      </c>
      <c r="L90" s="6">
        <v>0.05</v>
      </c>
      <c r="M90" s="6">
        <v>85.5</v>
      </c>
      <c r="N90" s="6" t="s">
        <v>14</v>
      </c>
    </row>
    <row r="91" spans="1:14" ht="15.75" thickBot="1">
      <c r="A91" s="6">
        <v>89</v>
      </c>
      <c r="B91" s="7" t="s">
        <v>122</v>
      </c>
      <c r="C91" s="6" t="str">
        <f>"14137895"</f>
        <v>14137895</v>
      </c>
      <c r="D91" s="6" t="s">
        <v>117</v>
      </c>
      <c r="E91" s="6">
        <v>0.028</v>
      </c>
      <c r="F91" s="8">
        <v>4</v>
      </c>
      <c r="G91" s="6">
        <v>0</v>
      </c>
      <c r="H91" s="6">
        <v>126</v>
      </c>
      <c r="I91" s="6">
        <v>0</v>
      </c>
      <c r="J91" s="6">
        <v>16</v>
      </c>
      <c r="K91" s="6">
        <v>126</v>
      </c>
      <c r="L91" s="6">
        <v>0.1</v>
      </c>
      <c r="M91" s="6">
        <v>0</v>
      </c>
      <c r="N91" s="6" t="s">
        <v>123</v>
      </c>
    </row>
    <row r="92" spans="1:14" ht="15.75" thickBot="1">
      <c r="A92" s="6">
        <v>90</v>
      </c>
      <c r="B92" s="10" t="s">
        <v>124</v>
      </c>
      <c r="C92" s="6" t="str">
        <f>"1608344X"</f>
        <v>1608344X</v>
      </c>
      <c r="D92" s="6" t="s">
        <v>117</v>
      </c>
      <c r="E92" s="6">
        <v>0.028</v>
      </c>
      <c r="F92" s="8">
        <v>6</v>
      </c>
      <c r="G92" s="6">
        <v>50</v>
      </c>
      <c r="H92" s="6">
        <v>227</v>
      </c>
      <c r="I92" s="9">
        <v>1240</v>
      </c>
      <c r="J92" s="6">
        <v>22</v>
      </c>
      <c r="K92" s="6">
        <v>226</v>
      </c>
      <c r="L92" s="6">
        <v>0.09</v>
      </c>
      <c r="M92" s="6">
        <v>24.8</v>
      </c>
      <c r="N92" s="6" t="s">
        <v>125</v>
      </c>
    </row>
    <row r="93" spans="1:14" ht="15.75" thickBot="1">
      <c r="A93" s="6">
        <v>91</v>
      </c>
      <c r="B93" s="7" t="s">
        <v>126</v>
      </c>
      <c r="C93" s="6" t="str">
        <f>"18761666"</f>
        <v>18761666</v>
      </c>
      <c r="D93" s="6" t="s">
        <v>117</v>
      </c>
      <c r="E93" s="6">
        <v>0.028</v>
      </c>
      <c r="F93" s="8">
        <v>1</v>
      </c>
      <c r="G93" s="6">
        <v>17</v>
      </c>
      <c r="H93" s="6">
        <v>10</v>
      </c>
      <c r="I93" s="6">
        <v>767</v>
      </c>
      <c r="J93" s="6">
        <v>1</v>
      </c>
      <c r="K93" s="6">
        <v>10</v>
      </c>
      <c r="L93" s="6">
        <v>0.1</v>
      </c>
      <c r="M93" s="6">
        <v>45.12</v>
      </c>
      <c r="N93" s="6" t="s">
        <v>14</v>
      </c>
    </row>
    <row r="94" spans="1:14" ht="15.75" thickBot="1">
      <c r="A94" s="6">
        <v>92</v>
      </c>
      <c r="B94" s="10" t="s">
        <v>127</v>
      </c>
      <c r="C94" s="6" t="str">
        <f>"18153844"</f>
        <v>18153844</v>
      </c>
      <c r="D94" s="6" t="s">
        <v>117</v>
      </c>
      <c r="E94" s="6">
        <v>0.027</v>
      </c>
      <c r="F94" s="8">
        <v>1</v>
      </c>
      <c r="G94" s="6">
        <v>0</v>
      </c>
      <c r="H94" s="6">
        <v>7</v>
      </c>
      <c r="I94" s="6">
        <v>0</v>
      </c>
      <c r="J94" s="6">
        <v>1</v>
      </c>
      <c r="K94" s="6">
        <v>7</v>
      </c>
      <c r="L94" s="6">
        <v>0</v>
      </c>
      <c r="M94" s="6">
        <v>0</v>
      </c>
      <c r="N94" s="6" t="s">
        <v>14</v>
      </c>
    </row>
    <row r="95" spans="1:14" ht="30.75" thickBot="1">
      <c r="A95" s="6">
        <v>93</v>
      </c>
      <c r="B95" s="7" t="s">
        <v>128</v>
      </c>
      <c r="C95" s="6" t="str">
        <f>"05754941"</f>
        <v>05754941</v>
      </c>
      <c r="D95" s="6" t="s">
        <v>117</v>
      </c>
      <c r="E95" s="6">
        <v>0.027</v>
      </c>
      <c r="F95" s="8">
        <v>1</v>
      </c>
      <c r="G95" s="6">
        <v>0</v>
      </c>
      <c r="H95" s="6">
        <v>3</v>
      </c>
      <c r="I95" s="6">
        <v>0</v>
      </c>
      <c r="J95" s="6">
        <v>0</v>
      </c>
      <c r="K95" s="6">
        <v>3</v>
      </c>
      <c r="L95" s="6">
        <v>0</v>
      </c>
      <c r="M95" s="6">
        <v>0</v>
      </c>
      <c r="N95" s="6" t="s">
        <v>18</v>
      </c>
    </row>
    <row r="96" spans="1:14" ht="15.75" thickBot="1">
      <c r="A96" s="6">
        <v>94</v>
      </c>
      <c r="B96" s="10" t="s">
        <v>129</v>
      </c>
      <c r="C96" s="6" t="str">
        <f>"10583912"</f>
        <v>10583912</v>
      </c>
      <c r="D96" s="6" t="s">
        <v>117</v>
      </c>
      <c r="E96" s="6">
        <v>0.027</v>
      </c>
      <c r="F96" s="8">
        <v>6</v>
      </c>
      <c r="G96" s="6">
        <v>17</v>
      </c>
      <c r="H96" s="6">
        <v>84</v>
      </c>
      <c r="I96" s="6">
        <v>379</v>
      </c>
      <c r="J96" s="6">
        <v>6</v>
      </c>
      <c r="K96" s="6">
        <v>84</v>
      </c>
      <c r="L96" s="6">
        <v>0.02</v>
      </c>
      <c r="M96" s="6">
        <v>22.29</v>
      </c>
      <c r="N96" s="6" t="s">
        <v>18</v>
      </c>
    </row>
    <row r="97" spans="1:14" ht="15.75" thickBot="1">
      <c r="A97" s="6">
        <v>95</v>
      </c>
      <c r="B97" s="7" t="s">
        <v>130</v>
      </c>
      <c r="C97" s="6" t="str">
        <f>"10260862"</f>
        <v>10260862</v>
      </c>
      <c r="D97" s="6" t="s">
        <v>117</v>
      </c>
      <c r="E97" s="6">
        <v>0.027</v>
      </c>
      <c r="F97" s="8">
        <v>1</v>
      </c>
      <c r="G97" s="6">
        <v>0</v>
      </c>
      <c r="H97" s="6">
        <v>4</v>
      </c>
      <c r="I97" s="6">
        <v>0</v>
      </c>
      <c r="J97" s="6">
        <v>0</v>
      </c>
      <c r="K97" s="6">
        <v>4</v>
      </c>
      <c r="L97" s="6">
        <v>0</v>
      </c>
      <c r="M97" s="6">
        <v>0</v>
      </c>
      <c r="N97" s="6" t="s">
        <v>131</v>
      </c>
    </row>
    <row r="98" spans="1:14" ht="15.75" thickBot="1">
      <c r="A98" s="6">
        <v>96</v>
      </c>
      <c r="B98" s="10" t="s">
        <v>132</v>
      </c>
      <c r="C98" s="6" t="str">
        <f>"00403741"</f>
        <v>00403741</v>
      </c>
      <c r="D98" s="6" t="s">
        <v>117</v>
      </c>
      <c r="E98" s="6">
        <v>0.026</v>
      </c>
      <c r="F98" s="8">
        <v>6</v>
      </c>
      <c r="G98" s="6">
        <v>4</v>
      </c>
      <c r="H98" s="6">
        <v>66</v>
      </c>
      <c r="I98" s="6">
        <v>123</v>
      </c>
      <c r="J98" s="6">
        <v>2</v>
      </c>
      <c r="K98" s="6">
        <v>43</v>
      </c>
      <c r="L98" s="6">
        <v>0.07</v>
      </c>
      <c r="M98" s="6">
        <v>30.75</v>
      </c>
      <c r="N98" s="6" t="s">
        <v>133</v>
      </c>
    </row>
    <row r="99" spans="1:14" ht="15.75" thickBot="1">
      <c r="A99" s="6">
        <v>97</v>
      </c>
      <c r="B99" s="7" t="s">
        <v>134</v>
      </c>
      <c r="C99" s="6" t="str">
        <f>"01864076"</f>
        <v>01864076</v>
      </c>
      <c r="D99" s="6" t="s">
        <v>117</v>
      </c>
      <c r="E99" s="6">
        <v>0.026</v>
      </c>
      <c r="F99" s="8">
        <v>5</v>
      </c>
      <c r="G99" s="6">
        <v>0</v>
      </c>
      <c r="H99" s="6">
        <v>95</v>
      </c>
      <c r="I99" s="6">
        <v>0</v>
      </c>
      <c r="J99" s="6">
        <v>6</v>
      </c>
      <c r="K99" s="6">
        <v>94</v>
      </c>
      <c r="L99" s="6">
        <v>0.07</v>
      </c>
      <c r="M99" s="6">
        <v>0</v>
      </c>
      <c r="N99" s="6" t="s">
        <v>135</v>
      </c>
    </row>
    <row r="100" spans="1:14" ht="15.75" thickBot="1">
      <c r="A100" s="6">
        <v>98</v>
      </c>
      <c r="B100" s="10" t="s">
        <v>136</v>
      </c>
      <c r="C100" s="6" t="str">
        <f>"00167460"</f>
        <v>00167460</v>
      </c>
      <c r="D100" s="6" t="s">
        <v>117</v>
      </c>
      <c r="E100" s="6">
        <v>0.026</v>
      </c>
      <c r="F100" s="8">
        <v>8</v>
      </c>
      <c r="G100" s="6">
        <v>47</v>
      </c>
      <c r="H100" s="6">
        <v>262</v>
      </c>
      <c r="I100" s="6">
        <v>933</v>
      </c>
      <c r="J100" s="6">
        <v>11</v>
      </c>
      <c r="K100" s="6">
        <v>256</v>
      </c>
      <c r="L100" s="6">
        <v>0.04</v>
      </c>
      <c r="M100" s="6">
        <v>19.85</v>
      </c>
      <c r="N100" s="6" t="s">
        <v>14</v>
      </c>
    </row>
    <row r="101" spans="1:14" ht="15.75" thickBot="1">
      <c r="A101" s="6">
        <v>99</v>
      </c>
      <c r="B101" s="7" t="s">
        <v>137</v>
      </c>
      <c r="C101" s="6" t="str">
        <f>"09285105"</f>
        <v>09285105</v>
      </c>
      <c r="D101" s="6" t="s">
        <v>117</v>
      </c>
      <c r="E101" s="6">
        <v>0.026</v>
      </c>
      <c r="F101" s="8">
        <v>3</v>
      </c>
      <c r="G101" s="6">
        <v>12</v>
      </c>
      <c r="H101" s="6">
        <v>82</v>
      </c>
      <c r="I101" s="6">
        <v>193</v>
      </c>
      <c r="J101" s="6">
        <v>4</v>
      </c>
      <c r="K101" s="6">
        <v>82</v>
      </c>
      <c r="L101" s="6">
        <v>0.02</v>
      </c>
      <c r="M101" s="6">
        <v>16.08</v>
      </c>
      <c r="N101" s="6" t="s">
        <v>12</v>
      </c>
    </row>
    <row r="102" spans="1:14" ht="30.75" thickBot="1">
      <c r="A102" s="6">
        <v>100</v>
      </c>
      <c r="B102" s="10" t="s">
        <v>138</v>
      </c>
      <c r="C102" s="6" t="str">
        <f>"12313726"</f>
        <v>12313726</v>
      </c>
      <c r="D102" s="6" t="s">
        <v>117</v>
      </c>
      <c r="E102" s="6">
        <v>0.026</v>
      </c>
      <c r="F102" s="8">
        <v>6</v>
      </c>
      <c r="G102" s="6">
        <v>0</v>
      </c>
      <c r="H102" s="6">
        <v>27</v>
      </c>
      <c r="I102" s="6">
        <v>0</v>
      </c>
      <c r="J102" s="6">
        <v>1</v>
      </c>
      <c r="K102" s="6">
        <v>27</v>
      </c>
      <c r="L102" s="6">
        <v>0</v>
      </c>
      <c r="M102" s="6">
        <v>0</v>
      </c>
      <c r="N102" s="6" t="s">
        <v>55</v>
      </c>
    </row>
    <row r="103" spans="1:14" ht="15.75" thickBot="1">
      <c r="A103" s="6">
        <v>101</v>
      </c>
      <c r="B103" s="7" t="s">
        <v>139</v>
      </c>
      <c r="C103" s="6" t="str">
        <f>"14297426"</f>
        <v>14297426</v>
      </c>
      <c r="D103" s="6" t="s">
        <v>117</v>
      </c>
      <c r="E103" s="6">
        <v>0.026</v>
      </c>
      <c r="F103" s="8">
        <v>2</v>
      </c>
      <c r="G103" s="6">
        <v>0</v>
      </c>
      <c r="H103" s="6">
        <v>56</v>
      </c>
      <c r="I103" s="6">
        <v>0</v>
      </c>
      <c r="J103" s="6">
        <v>3</v>
      </c>
      <c r="K103" s="6">
        <v>56</v>
      </c>
      <c r="L103" s="6">
        <v>0.02</v>
      </c>
      <c r="M103" s="6">
        <v>0</v>
      </c>
      <c r="N103" s="6" t="s">
        <v>55</v>
      </c>
    </row>
    <row r="104" spans="1:14" ht="30.75" thickBot="1">
      <c r="A104" s="6">
        <v>102</v>
      </c>
      <c r="B104" s="10" t="s">
        <v>140</v>
      </c>
      <c r="C104" s="6" t="str">
        <f>"00284939"</f>
        <v>00284939</v>
      </c>
      <c r="D104" s="6" t="s">
        <v>117</v>
      </c>
      <c r="E104" s="6">
        <v>0.026</v>
      </c>
      <c r="F104" s="8">
        <v>4</v>
      </c>
      <c r="G104" s="6">
        <v>0</v>
      </c>
      <c r="H104" s="6">
        <v>55</v>
      </c>
      <c r="I104" s="6">
        <v>0</v>
      </c>
      <c r="J104" s="6">
        <v>1</v>
      </c>
      <c r="K104" s="6">
        <v>54</v>
      </c>
      <c r="L104" s="6">
        <v>0</v>
      </c>
      <c r="M104" s="6">
        <v>0</v>
      </c>
      <c r="N104" s="6" t="s">
        <v>18</v>
      </c>
    </row>
    <row r="105" spans="1:14" ht="15.75" thickBot="1">
      <c r="A105" s="6">
        <v>103</v>
      </c>
      <c r="B105" s="7" t="s">
        <v>141</v>
      </c>
      <c r="C105" s="6" t="str">
        <f>"18777244"</f>
        <v>18777244</v>
      </c>
      <c r="D105" s="6" t="s">
        <v>117</v>
      </c>
      <c r="E105" s="6">
        <v>0.026</v>
      </c>
      <c r="F105" s="8">
        <v>1</v>
      </c>
      <c r="G105" s="6">
        <v>8</v>
      </c>
      <c r="H105" s="6">
        <v>16</v>
      </c>
      <c r="I105" s="6">
        <v>171</v>
      </c>
      <c r="J105" s="6">
        <v>2</v>
      </c>
      <c r="K105" s="6">
        <v>11</v>
      </c>
      <c r="L105" s="6">
        <v>0.18</v>
      </c>
      <c r="M105" s="6">
        <v>21.38</v>
      </c>
      <c r="N105" s="6" t="s">
        <v>14</v>
      </c>
    </row>
    <row r="106" spans="1:14" ht="15.75" thickBot="1">
      <c r="A106" s="6">
        <v>104</v>
      </c>
      <c r="B106" s="10" t="s">
        <v>142</v>
      </c>
      <c r="C106" s="6" t="str">
        <f>"18660134"</f>
        <v>18660134</v>
      </c>
      <c r="D106" s="6" t="s">
        <v>117</v>
      </c>
      <c r="E106" s="6">
        <v>0.026</v>
      </c>
      <c r="F106" s="8">
        <v>1</v>
      </c>
      <c r="G106" s="6">
        <v>28</v>
      </c>
      <c r="H106" s="6">
        <v>173</v>
      </c>
      <c r="I106" s="6">
        <v>76</v>
      </c>
      <c r="J106" s="6">
        <v>1</v>
      </c>
      <c r="K106" s="6">
        <v>138</v>
      </c>
      <c r="L106" s="6">
        <v>0.01</v>
      </c>
      <c r="M106" s="6">
        <v>2.71</v>
      </c>
      <c r="N106" s="6" t="s">
        <v>14</v>
      </c>
    </row>
    <row r="107" spans="1:14" ht="45.75" thickBot="1">
      <c r="A107" s="6">
        <v>105</v>
      </c>
      <c r="B107" s="7" t="s">
        <v>143</v>
      </c>
      <c r="C107" s="6" t="str">
        <f>"01472194"</f>
        <v>01472194</v>
      </c>
      <c r="D107" s="6" t="s">
        <v>117</v>
      </c>
      <c r="E107" s="6">
        <v>0.025</v>
      </c>
      <c r="F107" s="8">
        <v>0</v>
      </c>
      <c r="G107" s="6">
        <v>4</v>
      </c>
      <c r="H107" s="6">
        <v>25</v>
      </c>
      <c r="I107" s="6">
        <v>386</v>
      </c>
      <c r="J107" s="6">
        <v>0</v>
      </c>
      <c r="K107" s="6">
        <v>25</v>
      </c>
      <c r="L107" s="6">
        <v>0</v>
      </c>
      <c r="M107" s="6">
        <v>96.5</v>
      </c>
      <c r="N107" s="6" t="s">
        <v>18</v>
      </c>
    </row>
    <row r="108" spans="1:14" ht="30.75" thickBot="1">
      <c r="A108" s="6">
        <v>106</v>
      </c>
      <c r="B108" s="10" t="s">
        <v>144</v>
      </c>
      <c r="C108" s="6" t="str">
        <f>"0549799X"</f>
        <v>0549799X</v>
      </c>
      <c r="D108" s="6" t="s">
        <v>117</v>
      </c>
      <c r="E108" s="6">
        <v>0.025</v>
      </c>
      <c r="F108" s="8">
        <v>0</v>
      </c>
      <c r="G108" s="6">
        <v>6</v>
      </c>
      <c r="H108" s="6">
        <v>32</v>
      </c>
      <c r="I108" s="6">
        <v>12</v>
      </c>
      <c r="J108" s="6">
        <v>0</v>
      </c>
      <c r="K108" s="6">
        <v>25</v>
      </c>
      <c r="L108" s="6">
        <v>0</v>
      </c>
      <c r="M108" s="6">
        <v>2</v>
      </c>
      <c r="N108" s="6" t="s">
        <v>18</v>
      </c>
    </row>
    <row r="109" spans="1:14" ht="15.75" thickBot="1">
      <c r="A109" s="6">
        <v>107</v>
      </c>
      <c r="B109" s="7" t="s">
        <v>145</v>
      </c>
      <c r="C109" s="6" t="str">
        <f>"15396088"</f>
        <v>15396088</v>
      </c>
      <c r="D109" s="6" t="s">
        <v>117</v>
      </c>
      <c r="E109" s="6">
        <v>0.025</v>
      </c>
      <c r="F109" s="8">
        <v>1</v>
      </c>
      <c r="G109" s="6">
        <v>0</v>
      </c>
      <c r="H109" s="6">
        <v>46</v>
      </c>
      <c r="I109" s="6">
        <v>0</v>
      </c>
      <c r="J109" s="6">
        <v>0</v>
      </c>
      <c r="K109" s="6">
        <v>32</v>
      </c>
      <c r="L109" s="6">
        <v>0</v>
      </c>
      <c r="M109" s="6">
        <v>0</v>
      </c>
      <c r="N109" s="6" t="s">
        <v>18</v>
      </c>
    </row>
    <row r="110" spans="1:14" ht="30.75" thickBot="1">
      <c r="A110" s="6">
        <v>108</v>
      </c>
      <c r="B110" s="10" t="s">
        <v>146</v>
      </c>
      <c r="C110" s="6" t="str">
        <f>"03755975"</f>
        <v>03755975</v>
      </c>
      <c r="D110" s="6" t="s">
        <v>117</v>
      </c>
      <c r="E110" s="6">
        <v>0.025</v>
      </c>
      <c r="F110" s="8">
        <v>1</v>
      </c>
      <c r="G110" s="6">
        <v>0</v>
      </c>
      <c r="H110" s="6">
        <v>62</v>
      </c>
      <c r="I110" s="6">
        <v>0</v>
      </c>
      <c r="J110" s="6">
        <v>0</v>
      </c>
      <c r="K110" s="6">
        <v>60</v>
      </c>
      <c r="L110" s="6">
        <v>0</v>
      </c>
      <c r="M110" s="6">
        <v>0</v>
      </c>
      <c r="N110" s="6" t="s">
        <v>18</v>
      </c>
    </row>
    <row r="111" spans="1:14" ht="30.75" thickBot="1">
      <c r="A111" s="6">
        <v>109</v>
      </c>
      <c r="B111" s="7" t="s">
        <v>147</v>
      </c>
      <c r="C111" s="6" t="str">
        <f>"01371983"</f>
        <v>01371983</v>
      </c>
      <c r="D111" s="6" t="s">
        <v>117</v>
      </c>
      <c r="E111" s="6">
        <v>0.025</v>
      </c>
      <c r="F111" s="8">
        <v>3</v>
      </c>
      <c r="G111" s="6">
        <v>0</v>
      </c>
      <c r="H111" s="6">
        <v>106</v>
      </c>
      <c r="I111" s="6">
        <v>0</v>
      </c>
      <c r="J111" s="6">
        <v>0</v>
      </c>
      <c r="K111" s="6">
        <v>106</v>
      </c>
      <c r="L111" s="6">
        <v>0</v>
      </c>
      <c r="M111" s="6">
        <v>0</v>
      </c>
      <c r="N111" s="6" t="s">
        <v>55</v>
      </c>
    </row>
    <row r="112" spans="1:14" ht="45.75" thickBot="1">
      <c r="A112" s="6">
        <v>110</v>
      </c>
      <c r="B112" s="10" t="s">
        <v>148</v>
      </c>
      <c r="C112" s="6" t="str">
        <f>"03740056"</f>
        <v>03740056</v>
      </c>
      <c r="D112" s="6" t="s">
        <v>117</v>
      </c>
      <c r="E112" s="6">
        <v>0.025</v>
      </c>
      <c r="F112" s="8">
        <v>3</v>
      </c>
      <c r="G112" s="6">
        <v>0</v>
      </c>
      <c r="H112" s="6">
        <v>115</v>
      </c>
      <c r="I112" s="6">
        <v>0</v>
      </c>
      <c r="J112" s="6">
        <v>0</v>
      </c>
      <c r="K112" s="6">
        <v>109</v>
      </c>
      <c r="L112" s="6">
        <v>0</v>
      </c>
      <c r="M112" s="6">
        <v>0</v>
      </c>
      <c r="N112" s="6" t="s">
        <v>149</v>
      </c>
    </row>
    <row r="113" spans="1:14" ht="15.75" thickBot="1">
      <c r="A113" s="6">
        <v>111</v>
      </c>
      <c r="B113" s="7" t="s">
        <v>150</v>
      </c>
      <c r="C113" s="6" t="str">
        <f>"00348619"</f>
        <v>00348619</v>
      </c>
      <c r="D113" s="6" t="s">
        <v>117</v>
      </c>
      <c r="E113" s="6">
        <v>0.025</v>
      </c>
      <c r="F113" s="8">
        <v>3</v>
      </c>
      <c r="G113" s="6">
        <v>46</v>
      </c>
      <c r="H113" s="6">
        <v>293</v>
      </c>
      <c r="I113" s="6">
        <v>323</v>
      </c>
      <c r="J113" s="6">
        <v>0</v>
      </c>
      <c r="K113" s="6">
        <v>228</v>
      </c>
      <c r="L113" s="6">
        <v>0</v>
      </c>
      <c r="M113" s="6">
        <v>7.02</v>
      </c>
      <c r="N113" s="6" t="s">
        <v>52</v>
      </c>
    </row>
    <row r="115" ht="15">
      <c r="A115" s="1" t="s">
        <v>154</v>
      </c>
    </row>
    <row r="116" ht="15">
      <c r="A116" s="1" t="s">
        <v>155</v>
      </c>
    </row>
    <row r="118" ht="15">
      <c r="A118" s="1" t="s">
        <v>151</v>
      </c>
    </row>
  </sheetData>
  <sheetProtection/>
  <mergeCells count="1">
    <mergeCell ref="D2:E2"/>
  </mergeCells>
  <hyperlinks>
    <hyperlink ref="B3" r:id="rId1" tooltip="view journal details" display="http://www.scimagojr.com/journalsearch.php?q=18795&amp;tip=sid&amp;clean=0"/>
    <hyperlink ref="B4" r:id="rId2" tooltip="view journal details" display="http://www.scimagojr.com/journalsearch.php?q=11700154363&amp;tip=sid&amp;clean=0"/>
    <hyperlink ref="B5" r:id="rId3" tooltip="view journal details" display="http://www.scimagojr.com/journalsearch.php?q=6400153152&amp;tip=sid&amp;clean=0"/>
    <hyperlink ref="B6" r:id="rId4" tooltip="view journal details" display="http://www.scimagojr.com/journalsearch.php?q=28428&amp;tip=sid&amp;clean=0"/>
    <hyperlink ref="B7" r:id="rId5" tooltip="view journal details" display="http://www.scimagojr.com/journalsearch.php?q=16322&amp;tip=sid&amp;clean=0"/>
    <hyperlink ref="B8" r:id="rId6" tooltip="view journal details" display="http://www.scimagojr.com/journalsearch.php?q=25093&amp;tip=sid&amp;clean=0"/>
    <hyperlink ref="B9" r:id="rId7" tooltip="view journal details" display="http://www.scimagojr.com/journalsearch.php?q=6000195392&amp;tip=sid&amp;clean=0"/>
    <hyperlink ref="B10" r:id="rId8" tooltip="view journal details" display="http://www.scimagojr.com/journalsearch.php?q=5400152707&amp;tip=sid&amp;clean=0"/>
    <hyperlink ref="B11" r:id="rId9" tooltip="view journal details" display="http://www.scimagojr.com/journalsearch.php?q=17512&amp;tip=sid&amp;clean=0"/>
    <hyperlink ref="B12" r:id="rId10" tooltip="view journal details" display="http://www.scimagojr.com/journalsearch.php?q=11300153741&amp;tip=sid&amp;clean=0"/>
    <hyperlink ref="B13" r:id="rId11" tooltip="view journal details" display="http://www.scimagojr.com/journalsearch.php?q=11600153303&amp;tip=sid&amp;clean=0"/>
    <hyperlink ref="B14" r:id="rId12" tooltip="view journal details" display="http://www.scimagojr.com/journalsearch.php?q=18854&amp;tip=sid&amp;clean=0"/>
    <hyperlink ref="B15" r:id="rId13" tooltip="view journal details" display="http://www.scimagojr.com/journalsearch.php?q=19600161817&amp;tip=sid&amp;clean=0"/>
    <hyperlink ref="B16" r:id="rId14" tooltip="view journal details" display="http://www.scimagojr.com/journalsearch.php?q=29467&amp;tip=sid&amp;clean=0"/>
    <hyperlink ref="B17" r:id="rId15" tooltip="view journal details" display="http://www.scimagojr.com/journalsearch.php?q=20992&amp;tip=sid&amp;clean=0"/>
    <hyperlink ref="B18" r:id="rId16" tooltip="view journal details" display="http://www.scimagojr.com/journalsearch.php?q=19594&amp;tip=sid&amp;clean=0"/>
    <hyperlink ref="B19" r:id="rId17" tooltip="view journal details" display="http://www.scimagojr.com/journalsearch.php?q=24554&amp;tip=sid&amp;clean=0"/>
    <hyperlink ref="B20" r:id="rId18" tooltip="view journal details" display="http://www.scimagojr.com/journalsearch.php?q=17536&amp;tip=sid&amp;clean=0"/>
    <hyperlink ref="B21" r:id="rId19" tooltip="view journal details" display="http://www.scimagojr.com/journalsearch.php?q=19376&amp;tip=sid&amp;clean=0"/>
    <hyperlink ref="B22" r:id="rId20" tooltip="view journal details" display="http://www.scimagojr.com/journalsearch.php?q=29517&amp;tip=sid&amp;clean=0"/>
    <hyperlink ref="B23" r:id="rId21" tooltip="view journal details" display="http://www.scimagojr.com/journalsearch.php?q=15168&amp;tip=sid&amp;clean=0"/>
    <hyperlink ref="B24" r:id="rId22" tooltip="view journal details" display="http://www.scimagojr.com/journalsearch.php?q=17182&amp;tip=sid&amp;clean=0"/>
    <hyperlink ref="B25" r:id="rId23" tooltip="view journal details" display="http://www.scimagojr.com/journalsearch.php?q=29472&amp;tip=sid&amp;clean=0"/>
    <hyperlink ref="B26" r:id="rId24" tooltip="view journal details" display="http://www.scimagojr.com/journalsearch.php?q=19640&amp;tip=sid&amp;clean=0"/>
    <hyperlink ref="B27" r:id="rId25" tooltip="view journal details" display="http://www.scimagojr.com/journalsearch.php?q=29608&amp;tip=sid&amp;clean=0"/>
    <hyperlink ref="B28" r:id="rId26" tooltip="view journal details" display="http://www.scimagojr.com/journalsearch.php?q=18132&amp;tip=sid&amp;clean=0"/>
    <hyperlink ref="B29" r:id="rId27" tooltip="view journal details" display="http://www.scimagojr.com/journalsearch.php?q=19010&amp;tip=sid&amp;clean=0"/>
    <hyperlink ref="B30" r:id="rId28" tooltip="view journal details" display="http://www.scimagojr.com/journalsearch.php?q=35683&amp;tip=sid&amp;clean=0"/>
    <hyperlink ref="B31" r:id="rId29" tooltip="view journal details" display="http://www.scimagojr.com/journalsearch.php?q=29462&amp;tip=sid&amp;clean=0"/>
    <hyperlink ref="B32" r:id="rId30" tooltip="view journal details" display="http://www.scimagojr.com/journalsearch.php?q=24563&amp;tip=sid&amp;clean=0"/>
    <hyperlink ref="B33" r:id="rId31" tooltip="view journal details" display="http://www.scimagojr.com/journalsearch.php?q=29460&amp;tip=sid&amp;clean=0"/>
    <hyperlink ref="B34" r:id="rId32" tooltip="view journal details" display="http://www.scimagojr.com/journalsearch.php?q=23282&amp;tip=sid&amp;clean=0"/>
    <hyperlink ref="B35" r:id="rId33" tooltip="view journal details" display="http://www.scimagojr.com/journalsearch.php?q=18853&amp;tip=sid&amp;clean=0"/>
    <hyperlink ref="B36" r:id="rId34" tooltip="view journal details" display="http://www.scimagojr.com/journalsearch.php?q=18539&amp;tip=sid&amp;clean=0"/>
    <hyperlink ref="B37" r:id="rId35" tooltip="view journal details" display="http://www.scimagojr.com/journalsearch.php?q=29470&amp;tip=sid&amp;clean=0"/>
    <hyperlink ref="B38" r:id="rId36" tooltip="view journal details" display="http://www.scimagojr.com/journalsearch.php?q=31877&amp;tip=sid&amp;clean=0"/>
    <hyperlink ref="B39" r:id="rId37" tooltip="view journal details" display="http://www.scimagojr.com/journalsearch.php?q=16283&amp;tip=sid&amp;clean=0"/>
    <hyperlink ref="B40" r:id="rId38" tooltip="view journal details" display="http://www.scimagojr.com/journalsearch.php?q=24559&amp;tip=sid&amp;clean=0"/>
    <hyperlink ref="B41" r:id="rId39" tooltip="view journal details" display="http://www.scimagojr.com/journalsearch.php?q=29466&amp;tip=sid&amp;clean=0"/>
    <hyperlink ref="B42" r:id="rId40" tooltip="view journal details" display="http://www.scimagojr.com/journalsearch.php?q=19400158519&amp;tip=sid&amp;clean=0"/>
    <hyperlink ref="B43" r:id="rId41" tooltip="view journal details" display="http://www.scimagojr.com/journalsearch.php?q=50054&amp;tip=sid&amp;clean=0"/>
    <hyperlink ref="B44" r:id="rId42" tooltip="view journal details" display="http://www.scimagojr.com/journalsearch.php?q=50091&amp;tip=sid&amp;clean=0"/>
    <hyperlink ref="B45" r:id="rId43" tooltip="view journal details" display="http://www.scimagojr.com/journalsearch.php?q=29601&amp;tip=sid&amp;clean=0"/>
    <hyperlink ref="B46" r:id="rId44" tooltip="view journal details" display="http://www.scimagojr.com/journalsearch.php?q=19700175585&amp;tip=sid&amp;clean=0"/>
    <hyperlink ref="B47" r:id="rId45" tooltip="view journal details" display="http://www.scimagojr.com/journalsearch.php?q=19642&amp;tip=sid&amp;clean=0"/>
    <hyperlink ref="B48" r:id="rId46" tooltip="view journal details" display="http://www.scimagojr.com/journalsearch.php?q=5800173373&amp;tip=sid&amp;clean=0"/>
    <hyperlink ref="B49" r:id="rId47" tooltip="view journal details" display="http://www.scimagojr.com/journalsearch.php?q=26355&amp;tip=sid&amp;clean=0"/>
    <hyperlink ref="B50" r:id="rId48" tooltip="view journal details" display="http://www.scimagojr.com/journalsearch.php?q=29654&amp;tip=sid&amp;clean=0"/>
    <hyperlink ref="B51" r:id="rId49" tooltip="view journal details" display="http://www.scimagojr.com/journalsearch.php?q=4500151528&amp;tip=sid&amp;clean=0"/>
    <hyperlink ref="B52" r:id="rId50" tooltip="view journal details" display="http://www.scimagojr.com/journalsearch.php?q=18783&amp;tip=sid&amp;clean=0"/>
    <hyperlink ref="B53" r:id="rId51" tooltip="view journal details" display="http://www.scimagojr.com/journalsearch.php?q=29573&amp;tip=sid&amp;clean=0"/>
    <hyperlink ref="B54" r:id="rId52" tooltip="view journal details" display="http://www.scimagojr.com/journalsearch.php?q=16298&amp;tip=sid&amp;clean=0"/>
    <hyperlink ref="B55" r:id="rId53" tooltip="view journal details" display="http://www.scimagojr.com/journalsearch.php?q=19375&amp;tip=sid&amp;clean=0"/>
    <hyperlink ref="B56" r:id="rId54" tooltip="view journal details" display="http://www.scimagojr.com/journalsearch.php?q=8000153147&amp;tip=sid&amp;clean=0"/>
    <hyperlink ref="B57" r:id="rId55" tooltip="view journal details" display="http://www.scimagojr.com/journalsearch.php?q=13300154704&amp;tip=sid&amp;clean=0"/>
    <hyperlink ref="B58" r:id="rId56" tooltip="view journal details" display="http://www.scimagojr.com/journalsearch.php?q=5100155056&amp;tip=sid&amp;clean=0"/>
    <hyperlink ref="B59" r:id="rId57" tooltip="view journal details" display="http://www.scimagojr.com/journalsearch.php?q=16284&amp;tip=sid&amp;clean=0"/>
    <hyperlink ref="B60" r:id="rId58" tooltip="view journal details" display="http://www.scimagojr.com/journalsearch.php?q=17479&amp;tip=sid&amp;clean=0"/>
    <hyperlink ref="B61" r:id="rId59" tooltip="view journal details" display="http://www.scimagojr.com/journalsearch.php?q=63779&amp;tip=sid&amp;clean=0"/>
    <hyperlink ref="B62" r:id="rId60" tooltip="view journal details" display="http://www.scimagojr.com/journalsearch.php?q=29538&amp;tip=sid&amp;clean=0"/>
    <hyperlink ref="B63" r:id="rId61" tooltip="view journal details" display="http://www.scimagojr.com/journalsearch.php?q=15900154751&amp;tip=sid&amp;clean=0"/>
    <hyperlink ref="B64" r:id="rId62" tooltip="view journal details" display="http://www.scimagojr.com/journalsearch.php?q=16286&amp;tip=sid&amp;clean=0"/>
    <hyperlink ref="B65" r:id="rId63" tooltip="view journal details" display="http://www.scimagojr.com/journalsearch.php?q=18773&amp;tip=sid&amp;clean=0"/>
    <hyperlink ref="B66" r:id="rId64" tooltip="view journal details" display="http://www.scimagojr.com/journalsearch.php?q=16167&amp;tip=sid&amp;clean=0"/>
    <hyperlink ref="B67" r:id="rId65" tooltip="view journal details" display="http://www.scimagojr.com/journalsearch.php?q=16951&amp;tip=sid&amp;clean=0"/>
    <hyperlink ref="B68" r:id="rId66" tooltip="view journal details" display="http://www.scimagojr.com/journalsearch.php?q=24564&amp;tip=sid&amp;clean=0"/>
    <hyperlink ref="B69" r:id="rId67" tooltip="view journal details" display="http://www.scimagojr.com/journalsearch.php?q=12100155621&amp;tip=sid&amp;clean=0"/>
    <hyperlink ref="B70" r:id="rId68" tooltip="view journal details" display="http://www.scimagojr.com/journalsearch.php?q=14643&amp;tip=sid&amp;clean=0"/>
    <hyperlink ref="B71" r:id="rId69" tooltip="view journal details" display="http://www.scimagojr.com/journalsearch.php?q=28588&amp;tip=sid&amp;clean=0"/>
    <hyperlink ref="B72" r:id="rId70" tooltip="view journal details" display="http://www.scimagojr.com/journalsearch.php?q=130102&amp;tip=sid&amp;clean=0"/>
    <hyperlink ref="B73" r:id="rId71" tooltip="view journal details" display="http://www.scimagojr.com/journalsearch.php?q=17567&amp;tip=sid&amp;clean=0"/>
    <hyperlink ref="B74" r:id="rId72" tooltip="view journal details" display="http://www.scimagojr.com/journalsearch.php?q=7500153132&amp;tip=sid&amp;clean=0"/>
    <hyperlink ref="B75" r:id="rId73" tooltip="view journal details" display="http://www.scimagojr.com/journalsearch.php?q=29721&amp;tip=sid&amp;clean=0"/>
    <hyperlink ref="B76" r:id="rId74" tooltip="view journal details" display="http://www.scimagojr.com/journalsearch.php?q=18700156719&amp;tip=sid&amp;clean=0"/>
    <hyperlink ref="B77" r:id="rId75" tooltip="view journal details" display="http://www.scimagojr.com/journalsearch.php?q=28216&amp;tip=sid&amp;clean=0"/>
    <hyperlink ref="B78" r:id="rId76" tooltip="view journal details" display="http://www.scimagojr.com/journalsearch.php?q=25880&amp;tip=sid&amp;clean=0"/>
    <hyperlink ref="B79" r:id="rId77" tooltip="view journal details" display="http://www.scimagojr.com/journalsearch.php?q=144784&amp;tip=sid&amp;clean=0"/>
    <hyperlink ref="B80" r:id="rId78" tooltip="view journal details" display="http://www.scimagojr.com/journalsearch.php?q=6100153109&amp;tip=sid&amp;clean=0"/>
    <hyperlink ref="B81" r:id="rId79" tooltip="view journal details" display="http://www.scimagojr.com/journalsearch.php?q=145556&amp;tip=sid&amp;clean=0"/>
    <hyperlink ref="B82" r:id="rId80" tooltip="view journal details" display="http://www.scimagojr.com/journalsearch.php?q=6500153247&amp;tip=sid&amp;clean=0"/>
    <hyperlink ref="B83" r:id="rId81" tooltip="view journal details" display="http://www.scimagojr.com/journalsearch.php?q=19300156808&amp;tip=sid&amp;clean=0"/>
    <hyperlink ref="B84" r:id="rId82" tooltip="view journal details" display="http://www.scimagojr.com/journalsearch.php?q=28797&amp;tip=sid&amp;clean=0"/>
    <hyperlink ref="B85" r:id="rId83" tooltip="view journal details" display="http://www.scimagojr.com/journalsearch.php?q=14500154738&amp;tip=sid&amp;clean=0"/>
    <hyperlink ref="B86" r:id="rId84" tooltip="view journal details" display="http://www.scimagojr.com/journalsearch.php?q=29091&amp;tip=sid&amp;clean=0"/>
    <hyperlink ref="B87" r:id="rId85" tooltip="view journal details" display="http://www.scimagojr.com/journalsearch.php?q=5200152804&amp;tip=sid&amp;clean=0"/>
    <hyperlink ref="B88" r:id="rId86" tooltip="view journal details" display="http://www.scimagojr.com/journalsearch.php?q=16967&amp;tip=sid&amp;clean=0"/>
    <hyperlink ref="B89" r:id="rId87" tooltip="view journal details" display="http://www.scimagojr.com/journalsearch.php?q=12000154412&amp;tip=sid&amp;clean=0"/>
    <hyperlink ref="B90" r:id="rId88" tooltip="view journal details" display="http://www.scimagojr.com/journalsearch.php?q=12400154714&amp;tip=sid&amp;clean=0"/>
    <hyperlink ref="B91" r:id="rId89" tooltip="view journal details" display="http://www.scimagojr.com/journalsearch.php?q=4900152411&amp;tip=sid&amp;clean=0"/>
    <hyperlink ref="B92" r:id="rId90" tooltip="view journal details" display="http://www.scimagojr.com/journalsearch.php?q=18796&amp;tip=sid&amp;clean=0"/>
    <hyperlink ref="B93" r:id="rId91" tooltip="view journal details" display="http://www.scimagojr.com/journalsearch.php?q=19600157308&amp;tip=sid&amp;clean=0"/>
    <hyperlink ref="B94" r:id="rId92" tooltip="view journal details" display="http://www.scimagojr.com/journalsearch.php?q=11700154205&amp;tip=sid&amp;clean=0"/>
    <hyperlink ref="B95" r:id="rId93" tooltip="view journal details" display="http://www.scimagojr.com/journalsearch.php?q=16265&amp;tip=sid&amp;clean=0"/>
    <hyperlink ref="B96" r:id="rId94" tooltip="view journal details" display="http://www.scimagojr.com/journalsearch.php?q=145018&amp;tip=sid&amp;clean=0"/>
    <hyperlink ref="B97" r:id="rId95" tooltip="view journal details" display="http://www.scimagojr.com/journalsearch.php?q=18800156719&amp;tip=sid&amp;clean=0"/>
    <hyperlink ref="B98" r:id="rId96" tooltip="view journal details" display="http://www.scimagojr.com/journalsearch.php?q=13162&amp;tip=sid&amp;clean=0"/>
    <hyperlink ref="B99" r:id="rId97" tooltip="view journal details" display="http://www.scimagojr.com/journalsearch.php?q=18513&amp;tip=sid&amp;clean=0"/>
    <hyperlink ref="B100" r:id="rId98" tooltip="view journal details" display="http://www.scimagojr.com/journalsearch.php?q=28756&amp;tip=sid&amp;clean=0"/>
    <hyperlink ref="B101" r:id="rId99" tooltip="view journal details" display="http://www.scimagojr.com/journalsearch.php?q=64015&amp;tip=sid&amp;clean=0"/>
    <hyperlink ref="B102" r:id="rId100" tooltip="view journal details" display="http://www.scimagojr.com/journalsearch.php?q=18418&amp;tip=sid&amp;clean=0"/>
    <hyperlink ref="B103" r:id="rId101" tooltip="view journal details" display="http://www.scimagojr.com/journalsearch.php?q=19600162167&amp;tip=sid&amp;clean=0"/>
    <hyperlink ref="B104" r:id="rId102" tooltip="view journal details" display="http://www.scimagojr.com/journalsearch.php?q=17663&amp;tip=sid&amp;clean=0"/>
    <hyperlink ref="B105" r:id="rId103" tooltip="view journal details" display="http://www.scimagojr.com/journalsearch.php?q=19400158702&amp;tip=sid&amp;clean=0"/>
    <hyperlink ref="B106" r:id="rId104" tooltip="view journal details" display="http://www.scimagojr.com/journalsearch.php?q=12100154705&amp;tip=sid&amp;clean=0"/>
    <hyperlink ref="B107" r:id="rId105" tooltip="view journal details" display="http://www.scimagojr.com/journalsearch.php?q=57621&amp;tip=sid&amp;clean=0"/>
    <hyperlink ref="B108" r:id="rId106" tooltip="view journal details" display="http://www.scimagojr.com/journalsearch.php?q=5200152609&amp;tip=sid&amp;clean=0"/>
    <hyperlink ref="B109" r:id="rId107" tooltip="view journal details" display="http://www.scimagojr.com/journalsearch.php?q=11700154308&amp;tip=sid&amp;clean=0"/>
    <hyperlink ref="B110" r:id="rId108" tooltip="view journal details" display="http://www.scimagojr.com/journalsearch.php?q=79676&amp;tip=sid&amp;clean=0"/>
    <hyperlink ref="B111" r:id="rId109" tooltip="view journal details" display="http://www.scimagojr.com/journalsearch.php?q=27465&amp;tip=sid&amp;clean=0"/>
    <hyperlink ref="B112" r:id="rId110" tooltip="view journal details" display="http://www.scimagojr.com/journalsearch.php?q=29098&amp;tip=sid&amp;clean=0"/>
    <hyperlink ref="B113" r:id="rId111" tooltip="view journal details" display="http://www.scimagojr.com/journalsearch.php?q=16932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2012-02-24T08:42:54Z</dcterms:created>
  <dcterms:modified xsi:type="dcterms:W3CDTF">2012-03-05T08:09:01Z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