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5480" windowHeight="9465" activeTab="0"/>
  </bookViews>
  <sheets>
    <sheet name="excel 2 " sheetId="1" r:id="rId1"/>
  </sheets>
  <definedNames/>
  <calcPr fullCalcOnLoad="1"/>
</workbook>
</file>

<file path=xl/sharedStrings.xml><?xml version="1.0" encoding="utf-8"?>
<sst xmlns="http://schemas.openxmlformats.org/spreadsheetml/2006/main" count="585" uniqueCount="232">
  <si>
    <t>Title</t>
  </si>
  <si>
    <t>ISSN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</si>
  <si>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</si>
  <si>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</si>
  <si>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</si>
  <si>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</si>
  <si>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</si>
  <si>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</si>
  <si>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</si>
  <si>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</si>
  <si>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Annual Review of Immunology</t>
  </si>
  <si>
    <t>Q1</t>
  </si>
  <si>
    <t>United States</t>
  </si>
  <si>
    <t>Immunity</t>
  </si>
  <si>
    <t>Nature Immunology</t>
  </si>
  <si>
    <t>United Kingdom</t>
  </si>
  <si>
    <t>Journal of Experimental Medicine</t>
  </si>
  <si>
    <t>Nature Reviews Immunology</t>
  </si>
  <si>
    <t>Immunological Reviews</t>
  </si>
  <si>
    <t>Current Opinion in Immunology</t>
  </si>
  <si>
    <t>Netherlands</t>
  </si>
  <si>
    <t>Mucosal Immunology</t>
  </si>
  <si>
    <t>Seminars in Immunology</t>
  </si>
  <si>
    <t>Trends in Immunology</t>
  </si>
  <si>
    <t>Advances in Immunology</t>
  </si>
  <si>
    <t>PLoS Pathogens</t>
  </si>
  <si>
    <t>Journal of Immunology</t>
  </si>
  <si>
    <t>Journal of Allergy and Clinical Immunology</t>
  </si>
  <si>
    <t>Seminars in Immunopathology</t>
  </si>
  <si>
    <t>Germany</t>
  </si>
  <si>
    <t>European Journal of Immunology</t>
  </si>
  <si>
    <t>Journal of Infectious Diseases</t>
  </si>
  <si>
    <t>Reviews in Medical Virology</t>
  </si>
  <si>
    <t>Clinical Infectious Diseases</t>
  </si>
  <si>
    <t>Journal of Virology</t>
  </si>
  <si>
    <t>International Immunology</t>
  </si>
  <si>
    <t>AIDS</t>
  </si>
  <si>
    <t>Journal of Leukocyte Biology</t>
  </si>
  <si>
    <t>Immunology and Cell Biology</t>
  </si>
  <si>
    <t>American Journal of Transplantation</t>
  </si>
  <si>
    <t>Journal of Autoimmunity</t>
  </si>
  <si>
    <t>Glia</t>
  </si>
  <si>
    <t>Autoimmunity Reviews</t>
  </si>
  <si>
    <t>Immunology</t>
  </si>
  <si>
    <t>Infection and Immunity</t>
  </si>
  <si>
    <t>AIDS Reviews</t>
  </si>
  <si>
    <t>Spain</t>
  </si>
  <si>
    <t>Clinical Immunology</t>
  </si>
  <si>
    <t>Journal of Bacteriology</t>
  </si>
  <si>
    <t>Journal of Acquired Immune Deficiency Syndromes</t>
  </si>
  <si>
    <t>Current Opinion in HIV and AIDS</t>
  </si>
  <si>
    <t>Cancer Immunology and Immunotherapy</t>
  </si>
  <si>
    <t>International Reviews of Immunology</t>
  </si>
  <si>
    <t>Infection Control and Hospital Epidemiology</t>
  </si>
  <si>
    <t>Current Opinion in Infectious Diseases</t>
  </si>
  <si>
    <t>Critical Reviews in Immunology</t>
  </si>
  <si>
    <t>Immunobiology</t>
  </si>
  <si>
    <t>Clinical and Experimental Allergy</t>
  </si>
  <si>
    <t>Current Opinion in Rheumatology</t>
  </si>
  <si>
    <t>Immunologic Research</t>
  </si>
  <si>
    <t>Journal of Interferon and Cytokine Research</t>
  </si>
  <si>
    <t>Journal of NeuroImmune Pharmacology</t>
  </si>
  <si>
    <t>HIV Medicine</t>
  </si>
  <si>
    <t>Journal of Immunotherapy</t>
  </si>
  <si>
    <t>Allergy: European Journal of Allergy and Clinical Immunology</t>
  </si>
  <si>
    <t>Q2</t>
  </si>
  <si>
    <t>Cancer Immunity</t>
  </si>
  <si>
    <t>Switzerland</t>
  </si>
  <si>
    <t>Clinical and Experimental Immunology</t>
  </si>
  <si>
    <t>Immunome Research</t>
  </si>
  <si>
    <t>Vaccine</t>
  </si>
  <si>
    <t>Expert Review of Vaccines</t>
  </si>
  <si>
    <t>Journal of General Virology</t>
  </si>
  <si>
    <t>Journal of Neuroinflammation</t>
  </si>
  <si>
    <t>Journal of Clinical Immunology</t>
  </si>
  <si>
    <t>Immunology Letters</t>
  </si>
  <si>
    <t>Medical Microbiology and Immunology</t>
  </si>
  <si>
    <t>Cytotherapy</t>
  </si>
  <si>
    <t>BMC Immunology</t>
  </si>
  <si>
    <t>mAbs</t>
  </si>
  <si>
    <t>Journal of Rheumatology</t>
  </si>
  <si>
    <t>Canada</t>
  </si>
  <si>
    <t>Current Opinion in Allergy and Clinical Immunology</t>
  </si>
  <si>
    <t>Human Immunology</t>
  </si>
  <si>
    <t>Journal of Immunological Methods</t>
  </si>
  <si>
    <t>Autoimmunity</t>
  </si>
  <si>
    <t>Journal of Neuroimmunology</t>
  </si>
  <si>
    <t>Brain, Behavior, and Immunity</t>
  </si>
  <si>
    <t>Human Vaccines</t>
  </si>
  <si>
    <t>Genetic Vaccines and Therapy</t>
  </si>
  <si>
    <t>Transfusion</t>
  </si>
  <si>
    <t>Sexually Transmitted Infections</t>
  </si>
  <si>
    <t>Cellular Immunology</t>
  </si>
  <si>
    <t>Developmental and Comparative Immunology</t>
  </si>
  <si>
    <t>Exercise Immunology Review</t>
  </si>
  <si>
    <t>Clinical and Vaccine Immunology</t>
  </si>
  <si>
    <t>Tropical Medicine and International Health</t>
  </si>
  <si>
    <t>Infection</t>
  </si>
  <si>
    <t>Archivum Immunologiae et Therapiae Experimentalis</t>
  </si>
  <si>
    <t>Poland</t>
  </si>
  <si>
    <t>AIDS Research and Human Retroviruses</t>
  </si>
  <si>
    <t>Mediators of Inflammation</t>
  </si>
  <si>
    <t>Scandinavian Journal of Immunology</t>
  </si>
  <si>
    <t>Epidemiology and Infection</t>
  </si>
  <si>
    <t>Lupus</t>
  </si>
  <si>
    <t>Microbial Drug Resistance</t>
  </si>
  <si>
    <t>Viral Immunology</t>
  </si>
  <si>
    <t>Scandinavian Journal of Rheumatology</t>
  </si>
  <si>
    <t>Inflammation and Allergy - Drug Targets</t>
  </si>
  <si>
    <t>American Journal of Reproductive Immunology</t>
  </si>
  <si>
    <t>Denmark</t>
  </si>
  <si>
    <t>European Journal of Clinical Microbiology and Infectious Diseases</t>
  </si>
  <si>
    <t>APMIS : acta pathologica, microbiologica, et immunologica Scandinavica</t>
  </si>
  <si>
    <t>Transplant Immunology</t>
  </si>
  <si>
    <t>Diagnostic Microbiology and Infectious Disease</t>
  </si>
  <si>
    <t>Photodermatology Photoimmunology and Photomedicine</t>
  </si>
  <si>
    <t>European Cytokine Network</t>
  </si>
  <si>
    <t>Q3</t>
  </si>
  <si>
    <t>France</t>
  </si>
  <si>
    <t>HIV Clinical Trials</t>
  </si>
  <si>
    <t>Pediatric Allergy and Immunology</t>
  </si>
  <si>
    <t>Parasite Immunology</t>
  </si>
  <si>
    <t>Molecular Oral Microbiology</t>
  </si>
  <si>
    <t>FEMS Immunology and Medical Microbiology</t>
  </si>
  <si>
    <t>International Archives of Allergy and Immunology</t>
  </si>
  <si>
    <t>Tissue Antigens</t>
  </si>
  <si>
    <t>Journal of Reproductive Immunology</t>
  </si>
  <si>
    <t>International Immunopharmacology</t>
  </si>
  <si>
    <t>Clinical and Developmental Immunology</t>
  </si>
  <si>
    <t>Immunity and Ageing</t>
  </si>
  <si>
    <t>Virulence</t>
  </si>
  <si>
    <t>Clinical and Experimental Rheumatology</t>
  </si>
  <si>
    <t>Italy</t>
  </si>
  <si>
    <t>Xenotransplantation</t>
  </si>
  <si>
    <t>Transplant Infectious Disease</t>
  </si>
  <si>
    <t>Modern Rheumatology</t>
  </si>
  <si>
    <t>Bulletin of Mathematical Biology</t>
  </si>
  <si>
    <t>Clinical Transplantation</t>
  </si>
  <si>
    <t>Inflammation Research</t>
  </si>
  <si>
    <t>Inflammation</t>
  </si>
  <si>
    <t>Fish and Shellfish Immunology</t>
  </si>
  <si>
    <t>Immunotherapy</t>
  </si>
  <si>
    <t>Scandinavian Journal of Infectious Diseases</t>
  </si>
  <si>
    <t>Expert Review of Clinical Immunology</t>
  </si>
  <si>
    <t>Clinical Rheumatology</t>
  </si>
  <si>
    <t>Cell and Tissue Banking</t>
  </si>
  <si>
    <t>Experimental Parasitology</t>
  </si>
  <si>
    <t>Inflammopharmacology</t>
  </si>
  <si>
    <t>Open Immunology Journal</t>
  </si>
  <si>
    <t>Transfusion Medicine</t>
  </si>
  <si>
    <t>Veterinary Immunology and Immunopathology</t>
  </si>
  <si>
    <t>Memorias do Instituto Oswaldo Cruz</t>
  </si>
  <si>
    <t>Brazil</t>
  </si>
  <si>
    <t>Journal of Immunotoxicology</t>
  </si>
  <si>
    <t>Clinical and Molecular Allergy</t>
  </si>
  <si>
    <t>Biologicals</t>
  </si>
  <si>
    <t>Current Immunology Reviews</t>
  </si>
  <si>
    <t>Comparative Immunology, Microbiology and Infectious Diseases</t>
  </si>
  <si>
    <t>Contact Dermatitis</t>
  </si>
  <si>
    <t>International Journal of Immunogenetics</t>
  </si>
  <si>
    <t>Rheumatology Reports</t>
  </si>
  <si>
    <t>Annals of Tropical Medicine and Parasitology</t>
  </si>
  <si>
    <t>Immunological Investigations</t>
  </si>
  <si>
    <t>Allergy, Asthma and Immunology Research</t>
  </si>
  <si>
    <t>South Korea</t>
  </si>
  <si>
    <t>Journal of Inflammation Research</t>
  </si>
  <si>
    <t>New Zealand</t>
  </si>
  <si>
    <t>Journal of Tropical Pediatrics</t>
  </si>
  <si>
    <t>Journal of Immune Based Therapies and Vaccines</t>
  </si>
  <si>
    <t>Avian Diseases</t>
  </si>
  <si>
    <t>International Journal of STD and AIDS</t>
  </si>
  <si>
    <t>Q4</t>
  </si>
  <si>
    <t>Canadian Journal of Microbiology</t>
  </si>
  <si>
    <t>Avian Pathology</t>
  </si>
  <si>
    <t>Human Antibodies</t>
  </si>
  <si>
    <t>Open Vaccine Journal</t>
  </si>
  <si>
    <t>Lymphology</t>
  </si>
  <si>
    <t>Acta Virologica</t>
  </si>
  <si>
    <t>Slovakia</t>
  </si>
  <si>
    <t>Immunohematology</t>
  </si>
  <si>
    <t>Virologica Sinica</t>
  </si>
  <si>
    <t>China</t>
  </si>
  <si>
    <t>Arbeiten aus dem Paul-Ehrlich-Institut (Bundesamt fur Sera und Impfstoffe) Langen</t>
  </si>
  <si>
    <t>American Journal of Immunology</t>
  </si>
  <si>
    <t>Iranian Biomedical Journal</t>
  </si>
  <si>
    <t>Iran</t>
  </si>
  <si>
    <t>Virus Adaptation and Treatment</t>
  </si>
  <si>
    <t>Self/Nonself - Immune Recognition and Signaling</t>
  </si>
  <si>
    <t>Journal of Biological Regulators and Homeostatic Agents</t>
  </si>
  <si>
    <t>Hybridoma</t>
  </si>
  <si>
    <t>Iranian Journal of Immunology</t>
  </si>
  <si>
    <t>Journal of Immunoassay and Immunochemistry</t>
  </si>
  <si>
    <t>Acta Pathologica Microbiologica et Immunologica Scandinavica - Supplementum</t>
  </si>
  <si>
    <t>Epidemiologie, Mikrobiologie, Imunologie</t>
  </si>
  <si>
    <t>Czech Republic</t>
  </si>
  <si>
    <t>Anti-Inflammatory and Anti-Allergy Agents in Medicinal Chemistry</t>
  </si>
  <si>
    <t>Open Cancer Immunology Journal</t>
  </si>
  <si>
    <t>Research Journal of Immunology</t>
  </si>
  <si>
    <t>Pakistan</t>
  </si>
  <si>
    <t>Procedia in Vaccinology</t>
  </si>
  <si>
    <t>Clinical and Experimental Allergy Reviews</t>
  </si>
  <si>
    <t>Food and Agricultural Immunology</t>
  </si>
  <si>
    <t>Journal of Bacteriology and Virology</t>
  </si>
  <si>
    <t>European Journal of Inflammation</t>
  </si>
  <si>
    <t>Central-European Journal of Immunology</t>
  </si>
  <si>
    <t>Handbook of Systemic Autoimmune Diseases</t>
  </si>
  <si>
    <t>Scandinavian Journal of Infectious Diseases, Supplement</t>
  </si>
  <si>
    <t>Virology: Research and Treatment</t>
  </si>
  <si>
    <t>NeuroImmune Biology</t>
  </si>
  <si>
    <t>Inmunologia</t>
  </si>
  <si>
    <t>Scandinavian Journal of Rheumatology, Supplement</t>
  </si>
  <si>
    <t>Zhurnal Mikrobiologii Epidemiologii i Immunobiologii</t>
  </si>
  <si>
    <t>Russian Federation</t>
  </si>
  <si>
    <t>Immuno-Analyse et Biologie Specialisee</t>
  </si>
  <si>
    <t>Vacunas</t>
  </si>
  <si>
    <t>Chinese Journal of Biologicals</t>
  </si>
  <si>
    <t>Open Allergy Journal</t>
  </si>
  <si>
    <t>Acta Microbiologica Hellenica</t>
  </si>
  <si>
    <t>Greece</t>
  </si>
  <si>
    <t>Vakcinologie</t>
  </si>
  <si>
    <t>Revista Cubana de Hematologia, Inmunologia y Hemoterapia</t>
  </si>
  <si>
    <t>Cuba</t>
  </si>
  <si>
    <t>Alergie</t>
  </si>
  <si>
    <t>International Journal of Interferon, Cytokine and Mediator Research</t>
  </si>
  <si>
    <t>Revista Portuguesa de Imunoalergologia</t>
  </si>
  <si>
    <t>Portugal</t>
  </si>
  <si>
    <t>Option/Bio</t>
  </si>
  <si>
    <t>Retrieved from: http://www.scimagojr.com.</t>
  </si>
  <si>
    <t>H index**</t>
  </si>
  <si>
    <t>SJR*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</si>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</sst>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28" fillId="33" borderId="10" xfId="52" applyFill="1" applyBorder="1" applyAlignment="1" applyProtection="1">
      <alignment horizontal="left" vertical="top" wrapText="1"/>
      <protection/>
    </xf>
    <xf numFmtId="0" fontId="28" fillId="34" borderId="10" xfId="52" applyFill="1" applyBorder="1" applyAlignment="1" applyProtection="1">
      <alignment horizontal="left" vertical="top" wrapText="1"/>
      <protection/>
    </xf>
    <xf numFmtId="0" fontId="34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20651&amp;tip=sid&amp;clean=0" TargetMode="External" /><Relationship Id="rId2" Type="http://schemas.openxmlformats.org/officeDocument/2006/relationships/hyperlink" Target="http://www.scimagojr.com/journalsearch.php?q=20798&amp;tip=sid&amp;clean=0" TargetMode="External" /><Relationship Id="rId3" Type="http://schemas.openxmlformats.org/officeDocument/2006/relationships/hyperlink" Target="http://www.scimagojr.com/journalsearch.php?q=21315&amp;tip=sid&amp;clean=0" TargetMode="External" /><Relationship Id="rId4" Type="http://schemas.openxmlformats.org/officeDocument/2006/relationships/hyperlink" Target="http://www.scimagojr.com/journalsearch.php?q=21272&amp;tip=sid&amp;clean=0" TargetMode="External" /><Relationship Id="rId5" Type="http://schemas.openxmlformats.org/officeDocument/2006/relationships/hyperlink" Target="http://www.scimagojr.com/journalsearch.php?q=21318&amp;tip=sid&amp;clean=0" TargetMode="External" /><Relationship Id="rId6" Type="http://schemas.openxmlformats.org/officeDocument/2006/relationships/hyperlink" Target="http://www.scimagojr.com/journalsearch.php?q=20810&amp;tip=sid&amp;clean=0" TargetMode="External" /><Relationship Id="rId7" Type="http://schemas.openxmlformats.org/officeDocument/2006/relationships/hyperlink" Target="http://www.scimagojr.com/journalsearch.php?q=18797&amp;tip=sid&amp;clean=0" TargetMode="External" /><Relationship Id="rId8" Type="http://schemas.openxmlformats.org/officeDocument/2006/relationships/hyperlink" Target="http://www.scimagojr.com/journalsearch.php?q=11400153331&amp;tip=sid&amp;clean=0" TargetMode="External" /><Relationship Id="rId9" Type="http://schemas.openxmlformats.org/officeDocument/2006/relationships/hyperlink" Target="http://www.scimagojr.com/journalsearch.php?q=21359&amp;tip=sid&amp;clean=0" TargetMode="External" /><Relationship Id="rId10" Type="http://schemas.openxmlformats.org/officeDocument/2006/relationships/hyperlink" Target="http://www.scimagojr.com/journalsearch.php?q=21365&amp;tip=sid&amp;clean=0" TargetMode="External" /><Relationship Id="rId11" Type="http://schemas.openxmlformats.org/officeDocument/2006/relationships/hyperlink" Target="http://www.scimagojr.com/journalsearch.php?q=20151&amp;tip=sid&amp;clean=0" TargetMode="External" /><Relationship Id="rId12" Type="http://schemas.openxmlformats.org/officeDocument/2006/relationships/hyperlink" Target="http://www.scimagojr.com/journalsearch.php?q=4000151809&amp;tip=sid&amp;clean=0" TargetMode="External" /><Relationship Id="rId13" Type="http://schemas.openxmlformats.org/officeDocument/2006/relationships/hyperlink" Target="http://www.scimagojr.com/journalsearch.php?q=21275&amp;tip=sid&amp;clean=0" TargetMode="External" /><Relationship Id="rId14" Type="http://schemas.openxmlformats.org/officeDocument/2006/relationships/hyperlink" Target="http://www.scimagojr.com/journalsearch.php?q=21267&amp;tip=sid&amp;clean=0" TargetMode="External" /><Relationship Id="rId15" Type="http://schemas.openxmlformats.org/officeDocument/2006/relationships/hyperlink" Target="http://www.scimagojr.com/journalsearch.php?q=7100153107&amp;tip=sid&amp;clean=0" TargetMode="External" /><Relationship Id="rId16" Type="http://schemas.openxmlformats.org/officeDocument/2006/relationships/hyperlink" Target="http://www.scimagojr.com/journalsearch.php?q=20779&amp;tip=sid&amp;clean=0" TargetMode="External" /><Relationship Id="rId17" Type="http://schemas.openxmlformats.org/officeDocument/2006/relationships/hyperlink" Target="http://www.scimagojr.com/journalsearch.php?q=22440&amp;tip=sid&amp;clean=0" TargetMode="External" /><Relationship Id="rId18" Type="http://schemas.openxmlformats.org/officeDocument/2006/relationships/hyperlink" Target="http://www.scimagojr.com/journalsearch.php?q=20356&amp;tip=sid&amp;clean=0" TargetMode="External" /><Relationship Id="rId19" Type="http://schemas.openxmlformats.org/officeDocument/2006/relationships/hyperlink" Target="http://www.scimagojr.com/journalsearch.php?q=21817&amp;tip=sid&amp;clean=0" TargetMode="External" /><Relationship Id="rId20" Type="http://schemas.openxmlformats.org/officeDocument/2006/relationships/hyperlink" Target="http://www.scimagojr.com/journalsearch.php?q=20250&amp;tip=sid&amp;clean=0" TargetMode="External" /><Relationship Id="rId21" Type="http://schemas.openxmlformats.org/officeDocument/2006/relationships/hyperlink" Target="http://www.scimagojr.com/journalsearch.php?q=21245&amp;tip=sid&amp;clean=0" TargetMode="External" /><Relationship Id="rId22" Type="http://schemas.openxmlformats.org/officeDocument/2006/relationships/hyperlink" Target="http://www.scimagojr.com/journalsearch.php?q=21309&amp;tip=sid&amp;clean=0" TargetMode="External" /><Relationship Id="rId23" Type="http://schemas.openxmlformats.org/officeDocument/2006/relationships/hyperlink" Target="http://www.scimagojr.com/journalsearch.php?q=29607&amp;tip=sid&amp;clean=0" TargetMode="External" /><Relationship Id="rId24" Type="http://schemas.openxmlformats.org/officeDocument/2006/relationships/hyperlink" Target="http://www.scimagojr.com/journalsearch.php?q=20823&amp;tip=sid&amp;clean=0" TargetMode="External" /><Relationship Id="rId25" Type="http://schemas.openxmlformats.org/officeDocument/2006/relationships/hyperlink" Target="http://www.scimagojr.com/journalsearch.php?q=20443&amp;tip=sid&amp;clean=0" TargetMode="External" /><Relationship Id="rId26" Type="http://schemas.openxmlformats.org/officeDocument/2006/relationships/hyperlink" Target="http://www.scimagojr.com/journalsearch.php?q=21268&amp;tip=sid&amp;clean=0" TargetMode="External" /><Relationship Id="rId27" Type="http://schemas.openxmlformats.org/officeDocument/2006/relationships/hyperlink" Target="http://www.scimagojr.com/journalsearch.php?q=15686&amp;tip=sid&amp;clean=0" TargetMode="External" /><Relationship Id="rId28" Type="http://schemas.openxmlformats.org/officeDocument/2006/relationships/hyperlink" Target="http://www.scimagojr.com/journalsearch.php?q=20689&amp;tip=sid&amp;clean=0" TargetMode="External" /><Relationship Id="rId29" Type="http://schemas.openxmlformats.org/officeDocument/2006/relationships/hyperlink" Target="http://www.scimagojr.com/journalsearch.php?q=20813&amp;tip=sid&amp;clean=0" TargetMode="External" /><Relationship Id="rId30" Type="http://schemas.openxmlformats.org/officeDocument/2006/relationships/hyperlink" Target="http://www.scimagojr.com/journalsearch.php?q=22343&amp;tip=sid&amp;clean=0" TargetMode="External" /><Relationship Id="rId31" Type="http://schemas.openxmlformats.org/officeDocument/2006/relationships/hyperlink" Target="http://www.scimagojr.com/journalsearch.php?q=21773&amp;tip=sid&amp;clean=0" TargetMode="External" /><Relationship Id="rId32" Type="http://schemas.openxmlformats.org/officeDocument/2006/relationships/hyperlink" Target="http://www.scimagojr.com/journalsearch.php?q=20740&amp;tip=sid&amp;clean=0" TargetMode="External" /><Relationship Id="rId33" Type="http://schemas.openxmlformats.org/officeDocument/2006/relationships/hyperlink" Target="http://www.scimagojr.com/journalsearch.php?q=20220&amp;tip=sid&amp;clean=0" TargetMode="External" /><Relationship Id="rId34" Type="http://schemas.openxmlformats.org/officeDocument/2006/relationships/hyperlink" Target="http://www.scimagojr.com/journalsearch.php?q=15300154823&amp;tip=sid&amp;clean=0" TargetMode="External" /><Relationship Id="rId35" Type="http://schemas.openxmlformats.org/officeDocument/2006/relationships/hyperlink" Target="http://www.scimagojr.com/journalsearch.php?q=6300153105&amp;tip=sid&amp;clean=0" TargetMode="External" /><Relationship Id="rId36" Type="http://schemas.openxmlformats.org/officeDocument/2006/relationships/hyperlink" Target="http://www.scimagojr.com/journalsearch.php?q=29152&amp;tip=sid&amp;clean=0" TargetMode="External" /><Relationship Id="rId37" Type="http://schemas.openxmlformats.org/officeDocument/2006/relationships/hyperlink" Target="http://www.scimagojr.com/journalsearch.php?q=21250&amp;tip=sid&amp;clean=0" TargetMode="External" /><Relationship Id="rId38" Type="http://schemas.openxmlformats.org/officeDocument/2006/relationships/hyperlink" Target="http://www.scimagojr.com/journalsearch.php?q=22344&amp;tip=sid&amp;clean=0" TargetMode="External" /><Relationship Id="rId39" Type="http://schemas.openxmlformats.org/officeDocument/2006/relationships/hyperlink" Target="http://www.scimagojr.com/journalsearch.php?q=21844&amp;tip=sid&amp;clean=0" TargetMode="External" /><Relationship Id="rId40" Type="http://schemas.openxmlformats.org/officeDocument/2006/relationships/hyperlink" Target="http://www.scimagojr.com/journalsearch.php?q=20752&amp;tip=sid&amp;clean=0" TargetMode="External" /><Relationship Id="rId41" Type="http://schemas.openxmlformats.org/officeDocument/2006/relationships/hyperlink" Target="http://www.scimagojr.com/journalsearch.php?q=20805&amp;tip=sid&amp;clean=0" TargetMode="External" /><Relationship Id="rId42" Type="http://schemas.openxmlformats.org/officeDocument/2006/relationships/hyperlink" Target="http://www.scimagojr.com/journalsearch.php?q=20723&amp;tip=sid&amp;clean=0" TargetMode="External" /><Relationship Id="rId43" Type="http://schemas.openxmlformats.org/officeDocument/2006/relationships/hyperlink" Target="http://www.scimagojr.com/journalsearch.php?q=19209&amp;tip=sid&amp;clean=0" TargetMode="External" /><Relationship Id="rId44" Type="http://schemas.openxmlformats.org/officeDocument/2006/relationships/hyperlink" Target="http://www.scimagojr.com/journalsearch.php?q=20808&amp;tip=sid&amp;clean=0" TargetMode="External" /><Relationship Id="rId45" Type="http://schemas.openxmlformats.org/officeDocument/2006/relationships/hyperlink" Target="http://www.scimagojr.com/journalsearch.php?q=21282&amp;tip=sid&amp;clean=0" TargetMode="External" /><Relationship Id="rId46" Type="http://schemas.openxmlformats.org/officeDocument/2006/relationships/hyperlink" Target="http://www.scimagojr.com/journalsearch.php?q=4700152872&amp;tip=sid&amp;clean=0" TargetMode="External" /><Relationship Id="rId47" Type="http://schemas.openxmlformats.org/officeDocument/2006/relationships/hyperlink" Target="http://www.scimagojr.com/journalsearch.php?q=22307&amp;tip=sid&amp;clean=0" TargetMode="External" /><Relationship Id="rId48" Type="http://schemas.openxmlformats.org/officeDocument/2006/relationships/hyperlink" Target="http://www.scimagojr.com/journalsearch.php?q=110112&amp;tip=sid&amp;clean=0" TargetMode="External" /><Relationship Id="rId49" Type="http://schemas.openxmlformats.org/officeDocument/2006/relationships/hyperlink" Target="http://www.scimagojr.com/journalsearch.php?q=20185&amp;tip=sid&amp;clean=0" TargetMode="External" /><Relationship Id="rId50" Type="http://schemas.openxmlformats.org/officeDocument/2006/relationships/hyperlink" Target="http://www.scimagojr.com/journalsearch.php?q=29151&amp;tip=sid&amp;clean=0" TargetMode="External" /><Relationship Id="rId51" Type="http://schemas.openxmlformats.org/officeDocument/2006/relationships/hyperlink" Target="http://www.scimagojr.com/journalsearch.php?q=20734&amp;tip=sid&amp;clean=0" TargetMode="External" /><Relationship Id="rId52" Type="http://schemas.openxmlformats.org/officeDocument/2006/relationships/hyperlink" Target="http://www.scimagojr.com/journalsearch.php?q=6400153144&amp;tip=sid&amp;clean=0" TargetMode="External" /><Relationship Id="rId53" Type="http://schemas.openxmlformats.org/officeDocument/2006/relationships/hyperlink" Target="http://www.scimagojr.com/journalsearch.php?q=21376&amp;tip=sid&amp;clean=0" TargetMode="External" /><Relationship Id="rId54" Type="http://schemas.openxmlformats.org/officeDocument/2006/relationships/hyperlink" Target="http://www.scimagojr.com/journalsearch.php?q=20783&amp;tip=sid&amp;clean=0" TargetMode="External" /><Relationship Id="rId55" Type="http://schemas.openxmlformats.org/officeDocument/2006/relationships/hyperlink" Target="http://www.scimagojr.com/journalsearch.php?q=20230&amp;tip=sid&amp;clean=0" TargetMode="External" /><Relationship Id="rId56" Type="http://schemas.openxmlformats.org/officeDocument/2006/relationships/hyperlink" Target="http://www.scimagojr.com/journalsearch.php?q=50032&amp;tip=sid&amp;clean=0" TargetMode="External" /><Relationship Id="rId57" Type="http://schemas.openxmlformats.org/officeDocument/2006/relationships/hyperlink" Target="http://www.scimagojr.com/journalsearch.php?q=21270&amp;tip=sid&amp;clean=0" TargetMode="External" /><Relationship Id="rId58" Type="http://schemas.openxmlformats.org/officeDocument/2006/relationships/hyperlink" Target="http://www.scimagojr.com/journalsearch.php?q=20825&amp;tip=sid&amp;clean=0" TargetMode="External" /><Relationship Id="rId59" Type="http://schemas.openxmlformats.org/officeDocument/2006/relationships/hyperlink" Target="http://www.scimagojr.com/journalsearch.php?q=21301&amp;tip=sid&amp;clean=0" TargetMode="External" /><Relationship Id="rId60" Type="http://schemas.openxmlformats.org/officeDocument/2006/relationships/hyperlink" Target="http://www.scimagojr.com/journalsearch.php?q=25935&amp;tip=sid&amp;clean=0" TargetMode="External" /><Relationship Id="rId61" Type="http://schemas.openxmlformats.org/officeDocument/2006/relationships/hyperlink" Target="http://www.scimagojr.com/journalsearch.php?q=20691&amp;tip=sid&amp;clean=0" TargetMode="External" /><Relationship Id="rId62" Type="http://schemas.openxmlformats.org/officeDocument/2006/relationships/hyperlink" Target="http://www.scimagojr.com/journalsearch.php?q=19700168103&amp;tip=sid&amp;clean=0" TargetMode="External" /><Relationship Id="rId63" Type="http://schemas.openxmlformats.org/officeDocument/2006/relationships/hyperlink" Target="http://www.scimagojr.com/journalsearch.php?q=19240&amp;tip=sid&amp;clean=0" TargetMode="External" /><Relationship Id="rId64" Type="http://schemas.openxmlformats.org/officeDocument/2006/relationships/hyperlink" Target="http://www.scimagojr.com/journalsearch.php?q=20761&amp;tip=sid&amp;clean=0" TargetMode="External" /><Relationship Id="rId65" Type="http://schemas.openxmlformats.org/officeDocument/2006/relationships/hyperlink" Target="http://www.scimagojr.com/journalsearch.php?q=20795&amp;tip=sid&amp;clean=0" TargetMode="External" /><Relationship Id="rId66" Type="http://schemas.openxmlformats.org/officeDocument/2006/relationships/hyperlink" Target="http://www.scimagojr.com/journalsearch.php?q=21274&amp;tip=sid&amp;clean=0" TargetMode="External" /><Relationship Id="rId67" Type="http://schemas.openxmlformats.org/officeDocument/2006/relationships/hyperlink" Target="http://www.scimagojr.com/journalsearch.php?q=20688&amp;tip=sid&amp;clean=0" TargetMode="External" /><Relationship Id="rId68" Type="http://schemas.openxmlformats.org/officeDocument/2006/relationships/hyperlink" Target="http://www.scimagojr.com/journalsearch.php?q=16749&amp;tip=sid&amp;clean=0" TargetMode="External" /><Relationship Id="rId69" Type="http://schemas.openxmlformats.org/officeDocument/2006/relationships/hyperlink" Target="http://www.scimagojr.com/journalsearch.php?q=20695&amp;tip=sid&amp;clean=0" TargetMode="External" /><Relationship Id="rId70" Type="http://schemas.openxmlformats.org/officeDocument/2006/relationships/hyperlink" Target="http://www.scimagojr.com/journalsearch.php?q=4400151410&amp;tip=sid&amp;clean=0" TargetMode="External" /><Relationship Id="rId71" Type="http://schemas.openxmlformats.org/officeDocument/2006/relationships/hyperlink" Target="http://www.scimagojr.com/journalsearch.php?q=22168&amp;tip=sid&amp;clean=0" TargetMode="External" /><Relationship Id="rId72" Type="http://schemas.openxmlformats.org/officeDocument/2006/relationships/hyperlink" Target="http://www.scimagojr.com/journalsearch.php?q=20186&amp;tip=sid&amp;clean=0" TargetMode="External" /><Relationship Id="rId73" Type="http://schemas.openxmlformats.org/officeDocument/2006/relationships/hyperlink" Target="http://www.scimagojr.com/journalsearch.php?q=24946&amp;tip=sid&amp;clean=0" TargetMode="External" /><Relationship Id="rId74" Type="http://schemas.openxmlformats.org/officeDocument/2006/relationships/hyperlink" Target="http://www.scimagojr.com/journalsearch.php?q=20712&amp;tip=sid&amp;clean=0" TargetMode="External" /><Relationship Id="rId75" Type="http://schemas.openxmlformats.org/officeDocument/2006/relationships/hyperlink" Target="http://www.scimagojr.com/journalsearch.php?q=20775&amp;tip=sid&amp;clean=0" TargetMode="External" /><Relationship Id="rId76" Type="http://schemas.openxmlformats.org/officeDocument/2006/relationships/hyperlink" Target="http://www.scimagojr.com/journalsearch.php?q=38062&amp;tip=sid&amp;clean=0" TargetMode="External" /><Relationship Id="rId77" Type="http://schemas.openxmlformats.org/officeDocument/2006/relationships/hyperlink" Target="http://www.scimagojr.com/journalsearch.php?q=4000148706&amp;tip=sid&amp;clean=0" TargetMode="External" /><Relationship Id="rId78" Type="http://schemas.openxmlformats.org/officeDocument/2006/relationships/hyperlink" Target="http://www.scimagojr.com/journalsearch.php?q=23122&amp;tip=sid&amp;clean=0" TargetMode="External" /><Relationship Id="rId79" Type="http://schemas.openxmlformats.org/officeDocument/2006/relationships/hyperlink" Target="http://www.scimagojr.com/journalsearch.php?q=14676&amp;tip=sid&amp;clean=0" TargetMode="External" /><Relationship Id="rId80" Type="http://schemas.openxmlformats.org/officeDocument/2006/relationships/hyperlink" Target="http://www.scimagojr.com/journalsearch.php?q=20652&amp;tip=sid&amp;clean=0" TargetMode="External" /><Relationship Id="rId81" Type="http://schemas.openxmlformats.org/officeDocument/2006/relationships/hyperlink" Target="http://www.scimagojr.com/journalsearch.php?q=21771&amp;tip=sid&amp;clean=0" TargetMode="External" /><Relationship Id="rId82" Type="http://schemas.openxmlformats.org/officeDocument/2006/relationships/hyperlink" Target="http://www.scimagojr.com/journalsearch.php?q=17773&amp;tip=sid&amp;clean=0" TargetMode="External" /><Relationship Id="rId83" Type="http://schemas.openxmlformats.org/officeDocument/2006/relationships/hyperlink" Target="http://www.scimagojr.com/journalsearch.php?q=21357&amp;tip=sid&amp;clean=0" TargetMode="External" /><Relationship Id="rId84" Type="http://schemas.openxmlformats.org/officeDocument/2006/relationships/hyperlink" Target="http://www.scimagojr.com/journalsearch.php?q=19686&amp;tip=sid&amp;clean=0" TargetMode="External" /><Relationship Id="rId85" Type="http://schemas.openxmlformats.org/officeDocument/2006/relationships/hyperlink" Target="http://www.scimagojr.com/journalsearch.php?q=19243&amp;tip=sid&amp;clean=0" TargetMode="External" /><Relationship Id="rId86" Type="http://schemas.openxmlformats.org/officeDocument/2006/relationships/hyperlink" Target="http://www.scimagojr.com/journalsearch.php?q=19034&amp;tip=sid&amp;clean=0" TargetMode="External" /><Relationship Id="rId87" Type="http://schemas.openxmlformats.org/officeDocument/2006/relationships/hyperlink" Target="http://www.scimagojr.com/journalsearch.php?q=21378&amp;tip=sid&amp;clean=0" TargetMode="External" /><Relationship Id="rId88" Type="http://schemas.openxmlformats.org/officeDocument/2006/relationships/hyperlink" Target="http://www.scimagojr.com/journalsearch.php?q=19781&amp;tip=sid&amp;clean=0" TargetMode="External" /><Relationship Id="rId89" Type="http://schemas.openxmlformats.org/officeDocument/2006/relationships/hyperlink" Target="http://www.scimagojr.com/journalsearch.php?q=4100151708&amp;tip=sid&amp;clean=0" TargetMode="External" /><Relationship Id="rId90" Type="http://schemas.openxmlformats.org/officeDocument/2006/relationships/hyperlink" Target="http://www.scimagojr.com/journalsearch.php?q=9500153922&amp;tip=sid&amp;clean=0" TargetMode="External" /><Relationship Id="rId91" Type="http://schemas.openxmlformats.org/officeDocument/2006/relationships/hyperlink" Target="http://www.scimagojr.com/journalsearch.php?q=19700&amp;tip=sid&amp;clean=0" TargetMode="External" /><Relationship Id="rId92" Type="http://schemas.openxmlformats.org/officeDocument/2006/relationships/hyperlink" Target="http://www.scimagojr.com/journalsearch.php?q=12400&amp;tip=sid&amp;clean=0" TargetMode="External" /><Relationship Id="rId93" Type="http://schemas.openxmlformats.org/officeDocument/2006/relationships/hyperlink" Target="http://www.scimagojr.com/journalsearch.php?q=21363&amp;tip=sid&amp;clean=0" TargetMode="External" /><Relationship Id="rId94" Type="http://schemas.openxmlformats.org/officeDocument/2006/relationships/hyperlink" Target="http://www.scimagojr.com/journalsearch.php?q=19678&amp;tip=sid&amp;clean=0" TargetMode="External" /><Relationship Id="rId95" Type="http://schemas.openxmlformats.org/officeDocument/2006/relationships/hyperlink" Target="http://www.scimagojr.com/journalsearch.php?q=24899&amp;tip=sid&amp;clean=0" TargetMode="External" /><Relationship Id="rId96" Type="http://schemas.openxmlformats.org/officeDocument/2006/relationships/hyperlink" Target="http://www.scimagojr.com/journalsearch.php?q=22100&amp;tip=sid&amp;clean=0" TargetMode="External" /><Relationship Id="rId97" Type="http://schemas.openxmlformats.org/officeDocument/2006/relationships/hyperlink" Target="http://www.scimagojr.com/journalsearch.php?q=27198&amp;tip=sid&amp;clean=0" TargetMode="External" /><Relationship Id="rId98" Type="http://schemas.openxmlformats.org/officeDocument/2006/relationships/hyperlink" Target="http://www.scimagojr.com/journalsearch.php?q=15701&amp;tip=sid&amp;clean=0" TargetMode="External" /><Relationship Id="rId99" Type="http://schemas.openxmlformats.org/officeDocument/2006/relationships/hyperlink" Target="http://www.scimagojr.com/journalsearch.php?q=22989&amp;tip=sid&amp;clean=0" TargetMode="External" /><Relationship Id="rId100" Type="http://schemas.openxmlformats.org/officeDocument/2006/relationships/hyperlink" Target="http://www.scimagojr.com/journalsearch.php?q=19600161903&amp;tip=sid&amp;clean=0" TargetMode="External" /><Relationship Id="rId101" Type="http://schemas.openxmlformats.org/officeDocument/2006/relationships/hyperlink" Target="http://www.scimagojr.com/journalsearch.php?q=19703&amp;tip=sid&amp;clean=0" TargetMode="External" /><Relationship Id="rId102" Type="http://schemas.openxmlformats.org/officeDocument/2006/relationships/hyperlink" Target="http://www.scimagojr.com/journalsearch.php?q=21244&amp;tip=sid&amp;clean=0" TargetMode="External" /><Relationship Id="rId103" Type="http://schemas.openxmlformats.org/officeDocument/2006/relationships/hyperlink" Target="http://www.scimagojr.com/journalsearch.php?q=20155&amp;tip=sid&amp;clean=0" TargetMode="External" /><Relationship Id="rId104" Type="http://schemas.openxmlformats.org/officeDocument/2006/relationships/hyperlink" Target="http://www.scimagojr.com/journalsearch.php?q=21284&amp;tip=sid&amp;clean=0" TargetMode="External" /><Relationship Id="rId105" Type="http://schemas.openxmlformats.org/officeDocument/2006/relationships/hyperlink" Target="http://www.scimagojr.com/journalsearch.php?q=22432&amp;tip=sid&amp;clean=0" TargetMode="External" /><Relationship Id="rId106" Type="http://schemas.openxmlformats.org/officeDocument/2006/relationships/hyperlink" Target="http://www.scimagojr.com/journalsearch.php?q=20719&amp;tip=sid&amp;clean=0" TargetMode="External" /><Relationship Id="rId107" Type="http://schemas.openxmlformats.org/officeDocument/2006/relationships/hyperlink" Target="http://www.scimagojr.com/journalsearch.php?q=4400151516&amp;tip=sid&amp;clean=0" TargetMode="External" /><Relationship Id="rId108" Type="http://schemas.openxmlformats.org/officeDocument/2006/relationships/hyperlink" Target="http://www.scimagojr.com/journalsearch.php?q=19700176023&amp;tip=sid&amp;clean=0" TargetMode="External" /><Relationship Id="rId109" Type="http://schemas.openxmlformats.org/officeDocument/2006/relationships/hyperlink" Target="http://www.scimagojr.com/journalsearch.php?q=19186&amp;tip=sid&amp;clean=0" TargetMode="External" /><Relationship Id="rId110" Type="http://schemas.openxmlformats.org/officeDocument/2006/relationships/hyperlink" Target="http://www.scimagojr.com/journalsearch.php?q=19303&amp;tip=sid&amp;clean=0" TargetMode="External" /><Relationship Id="rId111" Type="http://schemas.openxmlformats.org/officeDocument/2006/relationships/hyperlink" Target="http://www.scimagojr.com/journalsearch.php?q=19252&amp;tip=sid&amp;clean=0" TargetMode="External" /><Relationship Id="rId112" Type="http://schemas.openxmlformats.org/officeDocument/2006/relationships/hyperlink" Target="http://www.scimagojr.com/journalsearch.php?q=19273&amp;tip=sid&amp;clean=0" TargetMode="External" /><Relationship Id="rId113" Type="http://schemas.openxmlformats.org/officeDocument/2006/relationships/hyperlink" Target="http://www.scimagojr.com/journalsearch.php?q=13845&amp;tip=sid&amp;clean=0" TargetMode="External" /><Relationship Id="rId114" Type="http://schemas.openxmlformats.org/officeDocument/2006/relationships/hyperlink" Target="http://www.scimagojr.com/journalsearch.php?q=21038&amp;tip=sid&amp;clean=0" TargetMode="External" /><Relationship Id="rId115" Type="http://schemas.openxmlformats.org/officeDocument/2006/relationships/hyperlink" Target="http://www.scimagojr.com/journalsearch.php?q=22410&amp;tip=sid&amp;clean=0" TargetMode="External" /><Relationship Id="rId116" Type="http://schemas.openxmlformats.org/officeDocument/2006/relationships/hyperlink" Target="http://www.scimagojr.com/journalsearch.php?q=14688&amp;tip=sid&amp;clean=0" TargetMode="External" /><Relationship Id="rId117" Type="http://schemas.openxmlformats.org/officeDocument/2006/relationships/hyperlink" Target="http://www.scimagojr.com/journalsearch.php?q=15066&amp;tip=sid&amp;clean=0" TargetMode="External" /><Relationship Id="rId118" Type="http://schemas.openxmlformats.org/officeDocument/2006/relationships/hyperlink" Target="http://www.scimagojr.com/journalsearch.php?q=19700175057&amp;tip=sid&amp;clean=0" TargetMode="External" /><Relationship Id="rId119" Type="http://schemas.openxmlformats.org/officeDocument/2006/relationships/hyperlink" Target="http://www.scimagojr.com/journalsearch.php?q=23066&amp;tip=sid&amp;clean=0" TargetMode="External" /><Relationship Id="rId120" Type="http://schemas.openxmlformats.org/officeDocument/2006/relationships/hyperlink" Target="http://www.scimagojr.com/journalsearch.php?q=4800153101&amp;tip=sid&amp;clean=0" TargetMode="External" /><Relationship Id="rId121" Type="http://schemas.openxmlformats.org/officeDocument/2006/relationships/hyperlink" Target="http://www.scimagojr.com/journalsearch.php?q=19187&amp;tip=sid&amp;clean=0" TargetMode="External" /><Relationship Id="rId122" Type="http://schemas.openxmlformats.org/officeDocument/2006/relationships/hyperlink" Target="http://www.scimagojr.com/journalsearch.php?q=18439&amp;tip=sid&amp;clean=0" TargetMode="External" /><Relationship Id="rId123" Type="http://schemas.openxmlformats.org/officeDocument/2006/relationships/hyperlink" Target="http://www.scimagojr.com/journalsearch.php?q=21875&amp;tip=sid&amp;clean=0" TargetMode="External" /><Relationship Id="rId124" Type="http://schemas.openxmlformats.org/officeDocument/2006/relationships/hyperlink" Target="http://www.scimagojr.com/journalsearch.php?q=22411&amp;tip=sid&amp;clean=0" TargetMode="External" /><Relationship Id="rId125" Type="http://schemas.openxmlformats.org/officeDocument/2006/relationships/hyperlink" Target="http://www.scimagojr.com/journalsearch.php?q=19700175152&amp;tip=sid&amp;clean=0" TargetMode="External" /><Relationship Id="rId126" Type="http://schemas.openxmlformats.org/officeDocument/2006/relationships/hyperlink" Target="http://www.scimagojr.com/journalsearch.php?q=26087&amp;tip=sid&amp;clean=0" TargetMode="External" /><Relationship Id="rId127" Type="http://schemas.openxmlformats.org/officeDocument/2006/relationships/hyperlink" Target="http://www.scimagojr.com/journalsearch.php?q=19520&amp;tip=sid&amp;clean=0" TargetMode="External" /><Relationship Id="rId128" Type="http://schemas.openxmlformats.org/officeDocument/2006/relationships/hyperlink" Target="http://www.scimagojr.com/journalsearch.php?q=15205&amp;tip=sid&amp;clean=0" TargetMode="External" /><Relationship Id="rId129" Type="http://schemas.openxmlformats.org/officeDocument/2006/relationships/hyperlink" Target="http://www.scimagojr.com/journalsearch.php?q=11000153762&amp;tip=sid&amp;clean=0" TargetMode="External" /><Relationship Id="rId130" Type="http://schemas.openxmlformats.org/officeDocument/2006/relationships/hyperlink" Target="http://www.scimagojr.com/journalsearch.php?q=20737&amp;tip=sid&amp;clean=0" TargetMode="External" /><Relationship Id="rId131" Type="http://schemas.openxmlformats.org/officeDocument/2006/relationships/hyperlink" Target="http://www.scimagojr.com/journalsearch.php?q=13671&amp;tip=sid&amp;clean=0" TargetMode="External" /><Relationship Id="rId132" Type="http://schemas.openxmlformats.org/officeDocument/2006/relationships/hyperlink" Target="http://www.scimagojr.com/journalsearch.php?q=4700152440&amp;tip=sid&amp;clean=0" TargetMode="External" /><Relationship Id="rId133" Type="http://schemas.openxmlformats.org/officeDocument/2006/relationships/hyperlink" Target="http://www.scimagojr.com/journalsearch.php?q=19660&amp;tip=sid&amp;clean=0" TargetMode="External" /><Relationship Id="rId134" Type="http://schemas.openxmlformats.org/officeDocument/2006/relationships/hyperlink" Target="http://www.scimagojr.com/journalsearch.php?q=24298&amp;tip=sid&amp;clean=0" TargetMode="External" /><Relationship Id="rId135" Type="http://schemas.openxmlformats.org/officeDocument/2006/relationships/hyperlink" Target="http://www.scimagojr.com/journalsearch.php?q=18893&amp;tip=sid&amp;clean=0" TargetMode="External" /><Relationship Id="rId136" Type="http://schemas.openxmlformats.org/officeDocument/2006/relationships/hyperlink" Target="http://www.scimagojr.com/journalsearch.php?q=19700175134&amp;tip=sid&amp;clean=0" TargetMode="External" /><Relationship Id="rId137" Type="http://schemas.openxmlformats.org/officeDocument/2006/relationships/hyperlink" Target="http://www.scimagojr.com/journalsearch.php?q=21788&amp;tip=sid&amp;clean=0" TargetMode="External" /><Relationship Id="rId138" Type="http://schemas.openxmlformats.org/officeDocument/2006/relationships/hyperlink" Target="http://www.scimagojr.com/journalsearch.php?q=20809&amp;tip=sid&amp;clean=0" TargetMode="External" /><Relationship Id="rId139" Type="http://schemas.openxmlformats.org/officeDocument/2006/relationships/hyperlink" Target="http://www.scimagojr.com/journalsearch.php?q=19700174631&amp;tip=sid&amp;clean=0" TargetMode="External" /><Relationship Id="rId140" Type="http://schemas.openxmlformats.org/officeDocument/2006/relationships/hyperlink" Target="http://www.scimagojr.com/journalsearch.php?q=19700175042&amp;tip=sid&amp;clean=0" TargetMode="External" /><Relationship Id="rId141" Type="http://schemas.openxmlformats.org/officeDocument/2006/relationships/hyperlink" Target="http://www.scimagojr.com/journalsearch.php?q=15119&amp;tip=sid&amp;clean=0" TargetMode="External" /><Relationship Id="rId142" Type="http://schemas.openxmlformats.org/officeDocument/2006/relationships/hyperlink" Target="http://www.scimagojr.com/journalsearch.php?q=21273&amp;tip=sid&amp;clean=0" TargetMode="External" /><Relationship Id="rId143" Type="http://schemas.openxmlformats.org/officeDocument/2006/relationships/hyperlink" Target="http://www.scimagojr.com/journalsearch.php?q=17687&amp;tip=sid&amp;clean=0" TargetMode="External" /><Relationship Id="rId144" Type="http://schemas.openxmlformats.org/officeDocument/2006/relationships/hyperlink" Target="http://www.scimagojr.com/journalsearch.php?q=22384&amp;tip=sid&amp;clean=0" TargetMode="External" /><Relationship Id="rId145" Type="http://schemas.openxmlformats.org/officeDocument/2006/relationships/hyperlink" Target="http://www.scimagojr.com/journalsearch.php?q=19649&amp;tip=sid&amp;clean=0" TargetMode="External" /><Relationship Id="rId146" Type="http://schemas.openxmlformats.org/officeDocument/2006/relationships/hyperlink" Target="http://www.scimagojr.com/journalsearch.php?q=17689&amp;tip=sid&amp;clean=0" TargetMode="External" /><Relationship Id="rId147" Type="http://schemas.openxmlformats.org/officeDocument/2006/relationships/hyperlink" Target="http://www.scimagojr.com/journalsearch.php?q=20794&amp;tip=sid&amp;clean=0" TargetMode="External" /><Relationship Id="rId148" Type="http://schemas.openxmlformats.org/officeDocument/2006/relationships/hyperlink" Target="http://www.scimagojr.com/journalsearch.php?q=19700175040&amp;tip=sid&amp;clean=0" TargetMode="External" /><Relationship Id="rId149" Type="http://schemas.openxmlformats.org/officeDocument/2006/relationships/hyperlink" Target="http://www.scimagojr.com/journalsearch.php?q=26192&amp;tip=sid&amp;clean=0" TargetMode="External" /><Relationship Id="rId150" Type="http://schemas.openxmlformats.org/officeDocument/2006/relationships/hyperlink" Target="http://www.scimagojr.com/journalsearch.php?q=19094&amp;tip=sid&amp;clean=0" TargetMode="External" /><Relationship Id="rId151" Type="http://schemas.openxmlformats.org/officeDocument/2006/relationships/hyperlink" Target="http://www.scimagojr.com/journalsearch.php?q=25996&amp;tip=sid&amp;clean=0" TargetMode="External" /><Relationship Id="rId152" Type="http://schemas.openxmlformats.org/officeDocument/2006/relationships/hyperlink" Target="http://www.scimagojr.com/journalsearch.php?q=4000149402&amp;tip=sid&amp;clean=0" TargetMode="External" /><Relationship Id="rId153" Type="http://schemas.openxmlformats.org/officeDocument/2006/relationships/hyperlink" Target="http://www.scimagojr.com/journalsearch.php?q=31391&amp;tip=sid&amp;clean=0" TargetMode="External" /><Relationship Id="rId154" Type="http://schemas.openxmlformats.org/officeDocument/2006/relationships/hyperlink" Target="http://www.scimagojr.com/journalsearch.php?q=10400153308&amp;tip=sid&amp;clean=0" TargetMode="External" /><Relationship Id="rId155" Type="http://schemas.openxmlformats.org/officeDocument/2006/relationships/hyperlink" Target="http://www.scimagojr.com/journalsearch.php?q=15238&amp;tip=sid&amp;clean=0" TargetMode="External" /><Relationship Id="rId156" Type="http://schemas.openxmlformats.org/officeDocument/2006/relationships/hyperlink" Target="http://www.scimagojr.com/journalsearch.php?q=19700175079&amp;tip=sid&amp;clean=0" TargetMode="External" /><Relationship Id="rId157" Type="http://schemas.openxmlformats.org/officeDocument/2006/relationships/hyperlink" Target="http://www.scimagojr.com/journalsearch.php?q=19700176022&amp;tip=sid&amp;clean=0" TargetMode="External" /><Relationship Id="rId158" Type="http://schemas.openxmlformats.org/officeDocument/2006/relationships/hyperlink" Target="http://www.scimagojr.com/journalsearch.php?q=29572&amp;tip=sid&amp;clean=0" TargetMode="External" /><Relationship Id="rId159" Type="http://schemas.openxmlformats.org/officeDocument/2006/relationships/hyperlink" Target="http://www.scimagojr.com/journalsearch.php?q=15300154810&amp;tip=sid&amp;clean=0" TargetMode="External" /><Relationship Id="rId160" Type="http://schemas.openxmlformats.org/officeDocument/2006/relationships/hyperlink" Target="http://www.scimagojr.com/journalsearch.php?q=4800152406&amp;tip=sid&amp;clean=0" TargetMode="External" /><Relationship Id="rId161" Type="http://schemas.openxmlformats.org/officeDocument/2006/relationships/hyperlink" Target="http://www.scimagojr.com/journalsearch.php?q=24041&amp;tip=sid&amp;clean=0" TargetMode="External" /><Relationship Id="rId162" Type="http://schemas.openxmlformats.org/officeDocument/2006/relationships/hyperlink" Target="http://www.scimagojr.com/journalsearch.php?q=12425&amp;tip=sid&amp;clean=0" TargetMode="External" /><Relationship Id="rId163" Type="http://schemas.openxmlformats.org/officeDocument/2006/relationships/hyperlink" Target="http://www.scimagojr.com/journalsearch.php?q=60193&amp;tip=sid&amp;clean=0" TargetMode="External" /><Relationship Id="rId164" Type="http://schemas.openxmlformats.org/officeDocument/2006/relationships/hyperlink" Target="http://www.scimagojr.com/journalsearch.php?q=4600151507&amp;tip=sid&amp;clean=0" TargetMode="External" /><Relationship Id="rId165" Type="http://schemas.openxmlformats.org/officeDocument/2006/relationships/hyperlink" Target="http://www.scimagojr.com/journalsearch.php?q=19700176216&amp;tip=sid&amp;clean=0" TargetMode="External" /><Relationship Id="rId166" Type="http://schemas.openxmlformats.org/officeDocument/2006/relationships/hyperlink" Target="http://www.scimagojr.com/journalsearch.php?q=19700175045&amp;tip=sid&amp;clean=0" TargetMode="External" /><Relationship Id="rId167" Type="http://schemas.openxmlformats.org/officeDocument/2006/relationships/hyperlink" Target="http://www.scimagojr.com/journalsearch.php?q=19500156813&amp;tip=sid&amp;clean=0" TargetMode="External" /><Relationship Id="rId168" Type="http://schemas.openxmlformats.org/officeDocument/2006/relationships/hyperlink" Target="http://www.scimagojr.com/journalsearch.php?q=20730&amp;tip=sid&amp;clean=0" TargetMode="External" /><Relationship Id="rId169" Type="http://schemas.openxmlformats.org/officeDocument/2006/relationships/hyperlink" Target="http://www.scimagojr.com/journalsearch.php?q=15092&amp;tip=sid&amp;clean=0" TargetMode="External" /><Relationship Id="rId170" Type="http://schemas.openxmlformats.org/officeDocument/2006/relationships/hyperlink" Target="http://www.scimagojr.com/journalsearch.php?q=145588&amp;tip=sid&amp;clean=0" TargetMode="External" /><Relationship Id="rId171" Type="http://schemas.openxmlformats.org/officeDocument/2006/relationships/hyperlink" Target="http://www.scimagojr.com/journalsearch.php?q=56321&amp;tip=sid&amp;clean=0" TargetMode="External" /><Relationship Id="rId172" Type="http://schemas.openxmlformats.org/officeDocument/2006/relationships/hyperlink" Target="http://www.scimagojr.com/journalsearch.php?q=20715&amp;tip=sid&amp;clean=0" TargetMode="External" /><Relationship Id="rId173" Type="http://schemas.openxmlformats.org/officeDocument/2006/relationships/hyperlink" Target="http://www.scimagojr.com/journalsearch.php?q=17700156524&amp;tip=sid&amp;clean=0" TargetMode="External" /><Relationship Id="rId174" Type="http://schemas.openxmlformats.org/officeDocument/2006/relationships/hyperlink" Target="http://www.scimagojr.com/journalsearch.php?q=23070&amp;tip=sid&amp;clean=0" TargetMode="External" /><Relationship Id="rId175" Type="http://schemas.openxmlformats.org/officeDocument/2006/relationships/hyperlink" Target="http://www.scimagojr.com/journalsearch.php?q=19700171308&amp;tip=sid&amp;clean=0" TargetMode="External" /><Relationship Id="rId176" Type="http://schemas.openxmlformats.org/officeDocument/2006/relationships/hyperlink" Target="http://www.scimagojr.com/journalsearch.php?q=19700180775&amp;tip=sid&amp;clean=0" TargetMode="External" /><Relationship Id="rId177" Type="http://schemas.openxmlformats.org/officeDocument/2006/relationships/hyperlink" Target="http://www.scimagojr.com/journalsearch.php?q=69703&amp;tip=sid&amp;clean=0" TargetMode="External" /><Relationship Id="rId178" Type="http://schemas.openxmlformats.org/officeDocument/2006/relationships/hyperlink" Target="http://www.scimagojr.com/journalsearch.php?q=19782&amp;tip=sid&amp;clean=0" TargetMode="External" /><Relationship Id="rId179" Type="http://schemas.openxmlformats.org/officeDocument/2006/relationships/hyperlink" Target="http://www.scimagojr.com/journalsearch.php?q=20906&amp;tip=sid&amp;clean=0" TargetMode="External" /><Relationship Id="rId180" Type="http://schemas.openxmlformats.org/officeDocument/2006/relationships/hyperlink" Target="http://www.scimagojr.com/journalsearch.php?q=15194&amp;tip=sid&amp;clean=0" TargetMode="External" /><Relationship Id="rId181" Type="http://schemas.openxmlformats.org/officeDocument/2006/relationships/hyperlink" Target="http://www.scimagojr.com/journalsearch.php?q=9800153138&amp;tip=sid&amp;clean=0" TargetMode="External" /><Relationship Id="rId182" Type="http://schemas.openxmlformats.org/officeDocument/2006/relationships/hyperlink" Target="http://www.scimagojr.com/journalsearch.php?q=19700174885&amp;tip=sid&amp;clean=0" TargetMode="External" /><Relationship Id="rId183" Type="http://schemas.openxmlformats.org/officeDocument/2006/relationships/hyperlink" Target="http://www.scimagojr.com/journalsearch.php?q=19700175046&amp;tip=sid&amp;clean=0" TargetMode="External" /><Relationship Id="rId184" Type="http://schemas.openxmlformats.org/officeDocument/2006/relationships/hyperlink" Target="http://www.scimagojr.com/journalsearch.php?q=92475&amp;tip=sid&amp;clean=0" TargetMode="External" /><Relationship Id="rId185" Type="http://schemas.openxmlformats.org/officeDocument/2006/relationships/hyperlink" Target="http://www.scimagojr.com/journalsearch.php?q=19700182618&amp;tip=sid&amp;clean=0" TargetMode="External" /><Relationship Id="rId186" Type="http://schemas.openxmlformats.org/officeDocument/2006/relationships/hyperlink" Target="http://www.scimagojr.com/journalsearch.php?q=5000157109&amp;tip=sid&amp;clean=0" TargetMode="External" /><Relationship Id="rId187" Type="http://schemas.openxmlformats.org/officeDocument/2006/relationships/hyperlink" Target="http://www.scimagojr.com/journalsearch.php?q=20159&amp;tip=sid&amp;clean=0" TargetMode="External" /><Relationship Id="rId188" Type="http://schemas.openxmlformats.org/officeDocument/2006/relationships/hyperlink" Target="http://www.scimagojr.com/journalsearch.php?q=19700175080&amp;tip=sid&amp;clean=0" TargetMode="External" /><Relationship Id="rId189" Type="http://schemas.openxmlformats.org/officeDocument/2006/relationships/hyperlink" Target="http://www.scimagojr.com/journalsearch.php?q=19700174984&amp;tip=sid&amp;clean=0" TargetMode="External" /><Relationship Id="rId190" Type="http://schemas.openxmlformats.org/officeDocument/2006/relationships/hyperlink" Target="http://www.scimagojr.com/journalsearch.php?q=12954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2" customWidth="1"/>
    <col min="2" max="2" width="39.57421875" style="2" customWidth="1"/>
    <col min="3" max="3" width="9.8515625" style="2" customWidth="1"/>
    <col min="4" max="4" width="3.421875" style="2" customWidth="1"/>
    <col min="5" max="5" width="7.00390625" style="2" customWidth="1"/>
    <col min="6" max="6" width="11.7109375" style="6" customWidth="1"/>
    <col min="7" max="7" width="16.57421875" style="2" hidden="1" customWidth="1"/>
    <col min="8" max="8" width="18.421875" style="2" hidden="1" customWidth="1"/>
    <col min="9" max="9" width="10.28125" style="2" hidden="1" customWidth="1"/>
    <col min="10" max="10" width="18.140625" style="2" hidden="1" customWidth="1"/>
    <col min="11" max="11" width="20.28125" style="2" hidden="1" customWidth="1"/>
    <col min="12" max="12" width="18.8515625" style="2" hidden="1" customWidth="1"/>
    <col min="13" max="13" width="10.140625" style="2" hidden="1" customWidth="1"/>
    <col min="14" max="14" width="18.140625" style="2" bestFit="1" customWidth="1"/>
    <col min="15" max="16384" width="9.140625" style="2" customWidth="1"/>
  </cols>
  <sheetData>
    <row r="1" spans="1:14" ht="15" customHeight="1" thickBot="1">
      <c r="A1" s="1"/>
      <c r="B1" s="1" t="s">
        <v>0</v>
      </c>
      <c r="C1" s="1" t="s">
        <v>1</v>
      </c>
      <c r="D1" s="9" t="s">
        <v>229</v>
      </c>
      <c r="E1" s="9"/>
      <c r="F1" s="1" t="s">
        <v>228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 ht="15.75" thickBot="1">
      <c r="A2" s="3">
        <v>1</v>
      </c>
      <c r="B2" s="7" t="s">
        <v>10</v>
      </c>
      <c r="C2" s="3" t="str">
        <f>"15453278"</f>
        <v>15453278</v>
      </c>
      <c r="D2" s="3" t="s">
        <v>11</v>
      </c>
      <c r="E2" s="3">
        <v>12.434</v>
      </c>
      <c r="F2" s="4">
        <v>204</v>
      </c>
      <c r="G2" s="3">
        <v>23</v>
      </c>
      <c r="H2" s="3">
        <v>70</v>
      </c>
      <c r="I2" s="5">
        <v>4559</v>
      </c>
      <c r="J2" s="5">
        <v>1979</v>
      </c>
      <c r="K2" s="3">
        <v>69</v>
      </c>
      <c r="L2" s="3">
        <v>31.89</v>
      </c>
      <c r="M2" s="3">
        <v>198.22</v>
      </c>
      <c r="N2" s="3" t="s">
        <v>12</v>
      </c>
    </row>
    <row r="3" spans="1:14" ht="15.75" thickBot="1">
      <c r="A3" s="3">
        <v>2</v>
      </c>
      <c r="B3" s="8" t="s">
        <v>13</v>
      </c>
      <c r="C3" s="3" t="str">
        <f>"10974180"</f>
        <v>10974180</v>
      </c>
      <c r="D3" s="3" t="s">
        <v>11</v>
      </c>
      <c r="E3" s="3">
        <v>7.425</v>
      </c>
      <c r="F3" s="4">
        <v>240</v>
      </c>
      <c r="G3" s="3">
        <v>136</v>
      </c>
      <c r="H3" s="3">
        <v>636</v>
      </c>
      <c r="I3" s="5">
        <v>5071</v>
      </c>
      <c r="J3" s="5">
        <v>5911</v>
      </c>
      <c r="K3" s="3">
        <v>440</v>
      </c>
      <c r="L3" s="3">
        <v>13.05</v>
      </c>
      <c r="M3" s="3">
        <v>37.29</v>
      </c>
      <c r="N3" s="3" t="s">
        <v>12</v>
      </c>
    </row>
    <row r="4" spans="1:14" ht="15.75" thickBot="1">
      <c r="A4" s="3">
        <v>3</v>
      </c>
      <c r="B4" s="7" t="s">
        <v>14</v>
      </c>
      <c r="C4" s="3" t="str">
        <f>"15292916"</f>
        <v>15292916</v>
      </c>
      <c r="D4" s="3" t="s">
        <v>11</v>
      </c>
      <c r="E4" s="3">
        <v>6.226</v>
      </c>
      <c r="F4" s="4">
        <v>221</v>
      </c>
      <c r="G4" s="3">
        <v>131</v>
      </c>
      <c r="H4" s="3">
        <v>673</v>
      </c>
      <c r="I4" s="5">
        <v>4587</v>
      </c>
      <c r="J4" s="5">
        <v>6294</v>
      </c>
      <c r="K4" s="3">
        <v>498</v>
      </c>
      <c r="L4" s="3">
        <v>13.5</v>
      </c>
      <c r="M4" s="3">
        <v>35.02</v>
      </c>
      <c r="N4" s="3" t="s">
        <v>15</v>
      </c>
    </row>
    <row r="5" spans="1:14" ht="15.75" thickBot="1">
      <c r="A5" s="3">
        <v>4</v>
      </c>
      <c r="B5" s="8" t="s">
        <v>16</v>
      </c>
      <c r="C5" s="3" t="str">
        <f>"15409538"</f>
        <v>15409538</v>
      </c>
      <c r="D5" s="3" t="s">
        <v>11</v>
      </c>
      <c r="E5" s="3">
        <v>4.186</v>
      </c>
      <c r="F5" s="4">
        <v>301</v>
      </c>
      <c r="G5" s="3">
        <v>147</v>
      </c>
      <c r="H5" s="3">
        <v>843</v>
      </c>
      <c r="I5" s="5">
        <v>7029</v>
      </c>
      <c r="J5" s="5">
        <v>6595</v>
      </c>
      <c r="K5" s="3">
        <v>729</v>
      </c>
      <c r="L5" s="3">
        <v>8.67</v>
      </c>
      <c r="M5" s="3">
        <v>47.82</v>
      </c>
      <c r="N5" s="3" t="s">
        <v>12</v>
      </c>
    </row>
    <row r="6" spans="1:14" ht="15.75" thickBot="1">
      <c r="A6" s="3">
        <v>5</v>
      </c>
      <c r="B6" s="7" t="s">
        <v>17</v>
      </c>
      <c r="C6" s="3" t="str">
        <f>"14741733"</f>
        <v>14741733</v>
      </c>
      <c r="D6" s="3" t="s">
        <v>11</v>
      </c>
      <c r="E6" s="3">
        <v>3.571</v>
      </c>
      <c r="F6" s="4">
        <v>194</v>
      </c>
      <c r="G6" s="3">
        <v>125</v>
      </c>
      <c r="H6" s="3">
        <v>592</v>
      </c>
      <c r="I6" s="5">
        <v>5202</v>
      </c>
      <c r="J6" s="5">
        <v>4916</v>
      </c>
      <c r="K6" s="3">
        <v>497</v>
      </c>
      <c r="L6" s="3">
        <v>8.81</v>
      </c>
      <c r="M6" s="3">
        <v>41.62</v>
      </c>
      <c r="N6" s="3" t="s">
        <v>15</v>
      </c>
    </row>
    <row r="7" spans="1:14" ht="15.75" thickBot="1">
      <c r="A7" s="3">
        <v>6</v>
      </c>
      <c r="B7" s="8" t="s">
        <v>18</v>
      </c>
      <c r="C7" s="3" t="str">
        <f>"1600065X"</f>
        <v>1600065X</v>
      </c>
      <c r="D7" s="3" t="s">
        <v>11</v>
      </c>
      <c r="E7" s="3">
        <v>2.506</v>
      </c>
      <c r="F7" s="4">
        <v>131</v>
      </c>
      <c r="G7" s="3">
        <v>71</v>
      </c>
      <c r="H7" s="3">
        <v>372</v>
      </c>
      <c r="I7" s="5">
        <v>10835</v>
      </c>
      <c r="J7" s="5">
        <v>2549</v>
      </c>
      <c r="K7" s="3">
        <v>346</v>
      </c>
      <c r="L7" s="3">
        <v>6.32</v>
      </c>
      <c r="M7" s="3">
        <v>152.61</v>
      </c>
      <c r="N7" s="3" t="s">
        <v>15</v>
      </c>
    </row>
    <row r="8" spans="1:14" ht="15.75" thickBot="1">
      <c r="A8" s="3">
        <v>7</v>
      </c>
      <c r="B8" s="7" t="s">
        <v>19</v>
      </c>
      <c r="C8" s="3" t="str">
        <f>"09527915"</f>
        <v>09527915</v>
      </c>
      <c r="D8" s="3" t="s">
        <v>11</v>
      </c>
      <c r="E8" s="3">
        <v>1.928</v>
      </c>
      <c r="F8" s="4">
        <v>135</v>
      </c>
      <c r="G8" s="3">
        <v>88</v>
      </c>
      <c r="H8" s="3">
        <v>336</v>
      </c>
      <c r="I8" s="5">
        <v>3394</v>
      </c>
      <c r="J8" s="5">
        <v>1794</v>
      </c>
      <c r="K8" s="3">
        <v>300</v>
      </c>
      <c r="L8" s="3">
        <v>5.75</v>
      </c>
      <c r="M8" s="3">
        <v>38.57</v>
      </c>
      <c r="N8" s="3" t="s">
        <v>20</v>
      </c>
    </row>
    <row r="9" spans="1:14" ht="15.75" thickBot="1">
      <c r="A9" s="3">
        <v>8</v>
      </c>
      <c r="B9" s="8" t="s">
        <v>21</v>
      </c>
      <c r="C9" s="3" t="str">
        <f>"19353456"</f>
        <v>19353456</v>
      </c>
      <c r="D9" s="3" t="s">
        <v>11</v>
      </c>
      <c r="E9" s="3">
        <v>1.643</v>
      </c>
      <c r="F9" s="4">
        <v>23</v>
      </c>
      <c r="G9" s="3">
        <v>53</v>
      </c>
      <c r="H9" s="3">
        <v>198</v>
      </c>
      <c r="I9" s="5">
        <v>3202</v>
      </c>
      <c r="J9" s="3">
        <v>791</v>
      </c>
      <c r="K9" s="3">
        <v>171</v>
      </c>
      <c r="L9" s="3">
        <v>4.65</v>
      </c>
      <c r="M9" s="3">
        <v>60.42</v>
      </c>
      <c r="N9" s="3" t="s">
        <v>15</v>
      </c>
    </row>
    <row r="10" spans="1:14" ht="15.75" thickBot="1">
      <c r="A10" s="3">
        <v>9</v>
      </c>
      <c r="B10" s="7" t="s">
        <v>22</v>
      </c>
      <c r="C10" s="3" t="str">
        <f>"10963618"</f>
        <v>10963618</v>
      </c>
      <c r="D10" s="3" t="s">
        <v>11</v>
      </c>
      <c r="E10" s="3">
        <v>1.637</v>
      </c>
      <c r="F10" s="4">
        <v>81</v>
      </c>
      <c r="G10" s="3">
        <v>31</v>
      </c>
      <c r="H10" s="3">
        <v>149</v>
      </c>
      <c r="I10" s="5">
        <v>2007</v>
      </c>
      <c r="J10" s="3">
        <v>630</v>
      </c>
      <c r="K10" s="3">
        <v>130</v>
      </c>
      <c r="L10" s="3">
        <v>4.06</v>
      </c>
      <c r="M10" s="3">
        <v>64.74</v>
      </c>
      <c r="N10" s="3" t="s">
        <v>12</v>
      </c>
    </row>
    <row r="11" spans="1:14" ht="15.75" thickBot="1">
      <c r="A11" s="3">
        <v>10</v>
      </c>
      <c r="B11" s="8" t="s">
        <v>23</v>
      </c>
      <c r="C11" s="3" t="str">
        <f>"14714981"</f>
        <v>14714981</v>
      </c>
      <c r="D11" s="3" t="s">
        <v>11</v>
      </c>
      <c r="E11" s="3">
        <v>1.623</v>
      </c>
      <c r="F11" s="4">
        <v>154</v>
      </c>
      <c r="G11" s="3">
        <v>67</v>
      </c>
      <c r="H11" s="3">
        <v>237</v>
      </c>
      <c r="I11" s="5">
        <v>3886</v>
      </c>
      <c r="J11" s="5">
        <v>1272</v>
      </c>
      <c r="K11" s="3">
        <v>209</v>
      </c>
      <c r="L11" s="3">
        <v>6.26</v>
      </c>
      <c r="M11" s="3">
        <v>58</v>
      </c>
      <c r="N11" s="3" t="s">
        <v>20</v>
      </c>
    </row>
    <row r="12" spans="1:14" ht="15.75" thickBot="1">
      <c r="A12" s="3">
        <v>11</v>
      </c>
      <c r="B12" s="7" t="s">
        <v>24</v>
      </c>
      <c r="C12" s="3" t="str">
        <f>"00652776"</f>
        <v>00652776</v>
      </c>
      <c r="D12" s="3" t="s">
        <v>11</v>
      </c>
      <c r="E12" s="3">
        <v>1.579</v>
      </c>
      <c r="F12" s="4">
        <v>70</v>
      </c>
      <c r="G12" s="3">
        <v>10</v>
      </c>
      <c r="H12" s="3">
        <v>66</v>
      </c>
      <c r="I12" s="5">
        <v>1914</v>
      </c>
      <c r="J12" s="3">
        <v>259</v>
      </c>
      <c r="K12" s="3">
        <v>48</v>
      </c>
      <c r="L12" s="3">
        <v>5.31</v>
      </c>
      <c r="M12" s="3">
        <v>191.4</v>
      </c>
      <c r="N12" s="3" t="s">
        <v>12</v>
      </c>
    </row>
    <row r="13" spans="1:14" ht="15.75" thickBot="1">
      <c r="A13" s="3">
        <v>12</v>
      </c>
      <c r="B13" s="8" t="s">
        <v>25</v>
      </c>
      <c r="C13" s="3" t="str">
        <f>"15537374"</f>
        <v>15537374</v>
      </c>
      <c r="D13" s="3" t="s">
        <v>11</v>
      </c>
      <c r="E13" s="3">
        <v>1.269</v>
      </c>
      <c r="F13" s="4">
        <v>59</v>
      </c>
      <c r="G13" s="3">
        <v>262</v>
      </c>
      <c r="H13" s="5">
        <v>1452</v>
      </c>
      <c r="I13" s="5">
        <v>15434</v>
      </c>
      <c r="J13" s="5">
        <v>6592</v>
      </c>
      <c r="K13" s="5">
        <v>1420</v>
      </c>
      <c r="L13" s="3">
        <v>4.35</v>
      </c>
      <c r="M13" s="3">
        <v>58.91</v>
      </c>
      <c r="N13" s="3" t="s">
        <v>12</v>
      </c>
    </row>
    <row r="14" spans="1:14" ht="15.75" thickBot="1">
      <c r="A14" s="3">
        <v>13</v>
      </c>
      <c r="B14" s="7" t="s">
        <v>26</v>
      </c>
      <c r="C14" s="3" t="str">
        <f>"15506606"</f>
        <v>15506606</v>
      </c>
      <c r="D14" s="3" t="s">
        <v>11</v>
      </c>
      <c r="E14" s="3">
        <v>1.099</v>
      </c>
      <c r="F14" s="4">
        <v>250</v>
      </c>
      <c r="G14" s="3">
        <v>923</v>
      </c>
      <c r="H14" s="5">
        <v>5602</v>
      </c>
      <c r="I14" s="5">
        <v>43828</v>
      </c>
      <c r="J14" s="5">
        <v>18618</v>
      </c>
      <c r="K14" s="5">
        <v>5332</v>
      </c>
      <c r="L14" s="3">
        <v>3.41</v>
      </c>
      <c r="M14" s="3">
        <v>47.48</v>
      </c>
      <c r="N14" s="3" t="s">
        <v>12</v>
      </c>
    </row>
    <row r="15" spans="1:14" ht="15.75" thickBot="1">
      <c r="A15" s="3">
        <v>14</v>
      </c>
      <c r="B15" s="8" t="s">
        <v>27</v>
      </c>
      <c r="C15" s="3" t="str">
        <f>"10976825"</f>
        <v>10976825</v>
      </c>
      <c r="D15" s="3" t="s">
        <v>11</v>
      </c>
      <c r="E15" s="3">
        <v>1.045</v>
      </c>
      <c r="F15" s="4">
        <v>164</v>
      </c>
      <c r="G15" s="3">
        <v>501</v>
      </c>
      <c r="H15" s="5">
        <v>1614</v>
      </c>
      <c r="I15" s="5">
        <v>13685</v>
      </c>
      <c r="J15" s="5">
        <v>6592</v>
      </c>
      <c r="K15" s="5">
        <v>1015</v>
      </c>
      <c r="L15" s="3">
        <v>6.79</v>
      </c>
      <c r="M15" s="3">
        <v>27.32</v>
      </c>
      <c r="N15" s="3" t="s">
        <v>12</v>
      </c>
    </row>
    <row r="16" spans="1:14" ht="15.75" thickBot="1">
      <c r="A16" s="3">
        <v>15</v>
      </c>
      <c r="B16" s="7" t="s">
        <v>28</v>
      </c>
      <c r="C16" s="3" t="str">
        <f>"18632300"</f>
        <v>18632300</v>
      </c>
      <c r="D16" s="3" t="s">
        <v>11</v>
      </c>
      <c r="E16" s="3">
        <v>1.022</v>
      </c>
      <c r="F16" s="4">
        <v>45</v>
      </c>
      <c r="G16" s="3">
        <v>57</v>
      </c>
      <c r="H16" s="3">
        <v>142</v>
      </c>
      <c r="I16" s="5">
        <v>5636</v>
      </c>
      <c r="J16" s="3">
        <v>431</v>
      </c>
      <c r="K16" s="3">
        <v>111</v>
      </c>
      <c r="L16" s="3">
        <v>3.96</v>
      </c>
      <c r="M16" s="3">
        <v>98.88</v>
      </c>
      <c r="N16" s="3" t="s">
        <v>29</v>
      </c>
    </row>
    <row r="17" spans="1:14" ht="15.75" thickBot="1">
      <c r="A17" s="3">
        <v>16</v>
      </c>
      <c r="B17" s="8" t="s">
        <v>30</v>
      </c>
      <c r="C17" s="3" t="str">
        <f>"15214141"</f>
        <v>15214141</v>
      </c>
      <c r="D17" s="3" t="s">
        <v>11</v>
      </c>
      <c r="E17" s="3">
        <v>0.942</v>
      </c>
      <c r="F17" s="4">
        <v>140</v>
      </c>
      <c r="G17" s="3">
        <v>256</v>
      </c>
      <c r="H17" s="5">
        <v>1144</v>
      </c>
      <c r="I17" s="5">
        <v>9809</v>
      </c>
      <c r="J17" s="5">
        <v>3120</v>
      </c>
      <c r="K17" s="5">
        <v>1012</v>
      </c>
      <c r="L17" s="3">
        <v>2.93</v>
      </c>
      <c r="M17" s="3">
        <v>38.32</v>
      </c>
      <c r="N17" s="3" t="s">
        <v>15</v>
      </c>
    </row>
    <row r="18" spans="1:14" ht="15.75" thickBot="1">
      <c r="A18" s="3">
        <v>17</v>
      </c>
      <c r="B18" s="7" t="s">
        <v>31</v>
      </c>
      <c r="C18" s="3" t="str">
        <f>"15376613"</f>
        <v>15376613</v>
      </c>
      <c r="D18" s="3" t="s">
        <v>11</v>
      </c>
      <c r="E18" s="3">
        <v>0.831</v>
      </c>
      <c r="F18" s="4">
        <v>161</v>
      </c>
      <c r="G18" s="3">
        <v>446</v>
      </c>
      <c r="H18" s="5">
        <v>1843</v>
      </c>
      <c r="I18" s="5">
        <v>11258</v>
      </c>
      <c r="J18" s="5">
        <v>6189</v>
      </c>
      <c r="K18" s="5">
        <v>1497</v>
      </c>
      <c r="L18" s="3">
        <v>3.97</v>
      </c>
      <c r="M18" s="3">
        <v>25.24</v>
      </c>
      <c r="N18" s="3" t="s">
        <v>12</v>
      </c>
    </row>
    <row r="19" spans="1:14" ht="15.75" thickBot="1">
      <c r="A19" s="3">
        <v>18</v>
      </c>
      <c r="B19" s="8" t="s">
        <v>32</v>
      </c>
      <c r="C19" s="3" t="str">
        <f>"10991654"</f>
        <v>10991654</v>
      </c>
      <c r="D19" s="3" t="s">
        <v>11</v>
      </c>
      <c r="E19" s="3">
        <v>0.831</v>
      </c>
      <c r="F19" s="4">
        <v>55</v>
      </c>
      <c r="G19" s="3">
        <v>27</v>
      </c>
      <c r="H19" s="3">
        <v>97</v>
      </c>
      <c r="I19" s="5">
        <v>2849</v>
      </c>
      <c r="J19" s="3">
        <v>312</v>
      </c>
      <c r="K19" s="3">
        <v>75</v>
      </c>
      <c r="L19" s="3">
        <v>4.57</v>
      </c>
      <c r="M19" s="3">
        <v>105.52</v>
      </c>
      <c r="N19" s="3" t="s">
        <v>12</v>
      </c>
    </row>
    <row r="20" spans="1:14" ht="15.75" thickBot="1">
      <c r="A20" s="3">
        <v>19</v>
      </c>
      <c r="B20" s="7" t="s">
        <v>33</v>
      </c>
      <c r="C20" s="3" t="str">
        <f>"15376591"</f>
        <v>15376591</v>
      </c>
      <c r="D20" s="3" t="s">
        <v>11</v>
      </c>
      <c r="E20" s="3">
        <v>0.821</v>
      </c>
      <c r="F20" s="4">
        <v>196</v>
      </c>
      <c r="G20" s="3">
        <v>468</v>
      </c>
      <c r="H20" s="5">
        <v>2387</v>
      </c>
      <c r="I20" s="5">
        <v>12762</v>
      </c>
      <c r="J20" s="5">
        <v>8525</v>
      </c>
      <c r="K20" s="5">
        <v>1557</v>
      </c>
      <c r="L20" s="3">
        <v>5.51</v>
      </c>
      <c r="M20" s="3">
        <v>27.27</v>
      </c>
      <c r="N20" s="3" t="s">
        <v>12</v>
      </c>
    </row>
    <row r="21" spans="1:14" ht="15.75" thickBot="1">
      <c r="A21" s="3">
        <v>20</v>
      </c>
      <c r="B21" s="8" t="s">
        <v>34</v>
      </c>
      <c r="C21" s="3" t="str">
        <f>"10985514"</f>
        <v>10985514</v>
      </c>
      <c r="D21" s="3" t="s">
        <v>11</v>
      </c>
      <c r="E21" s="3">
        <v>0.745</v>
      </c>
      <c r="F21" s="4">
        <v>199</v>
      </c>
      <c r="G21" s="3">
        <v>785</v>
      </c>
      <c r="H21" s="5">
        <v>3884</v>
      </c>
      <c r="I21" s="5">
        <v>39220</v>
      </c>
      <c r="J21" s="5">
        <v>11847</v>
      </c>
      <c r="K21" s="5">
        <v>3755</v>
      </c>
      <c r="L21" s="3">
        <v>3.11</v>
      </c>
      <c r="M21" s="3">
        <v>49.96</v>
      </c>
      <c r="N21" s="3" t="s">
        <v>12</v>
      </c>
    </row>
    <row r="22" spans="1:14" ht="15.75" thickBot="1">
      <c r="A22" s="3">
        <v>21</v>
      </c>
      <c r="B22" s="7" t="s">
        <v>35</v>
      </c>
      <c r="C22" s="3" t="str">
        <f>"14602377"</f>
        <v>14602377</v>
      </c>
      <c r="D22" s="3" t="s">
        <v>11</v>
      </c>
      <c r="E22" s="3">
        <v>0.722</v>
      </c>
      <c r="F22" s="4">
        <v>91</v>
      </c>
      <c r="G22" s="3">
        <v>54</v>
      </c>
      <c r="H22" s="3">
        <v>379</v>
      </c>
      <c r="I22" s="5">
        <v>2372</v>
      </c>
      <c r="J22" s="3">
        <v>813</v>
      </c>
      <c r="K22" s="3">
        <v>368</v>
      </c>
      <c r="L22" s="3">
        <v>2.1</v>
      </c>
      <c r="M22" s="3">
        <v>43.93</v>
      </c>
      <c r="N22" s="3" t="s">
        <v>15</v>
      </c>
    </row>
    <row r="23" spans="1:14" ht="15.75" thickBot="1">
      <c r="A23" s="3">
        <v>22</v>
      </c>
      <c r="B23" s="8" t="s">
        <v>36</v>
      </c>
      <c r="C23" s="3" t="str">
        <f>"02699370"</f>
        <v>02699370</v>
      </c>
      <c r="D23" s="3" t="s">
        <v>11</v>
      </c>
      <c r="E23" s="3">
        <v>0.709</v>
      </c>
      <c r="F23" s="4">
        <v>150</v>
      </c>
      <c r="G23" s="3">
        <v>321</v>
      </c>
      <c r="H23" s="5">
        <v>1412</v>
      </c>
      <c r="I23" s="5">
        <v>6889</v>
      </c>
      <c r="J23" s="5">
        <v>4455</v>
      </c>
      <c r="K23" s="5">
        <v>1061</v>
      </c>
      <c r="L23" s="3">
        <v>4.15</v>
      </c>
      <c r="M23" s="3">
        <v>21.46</v>
      </c>
      <c r="N23" s="3" t="s">
        <v>12</v>
      </c>
    </row>
    <row r="24" spans="1:14" ht="15.75" thickBot="1">
      <c r="A24" s="3">
        <v>23</v>
      </c>
      <c r="B24" s="7" t="s">
        <v>37</v>
      </c>
      <c r="C24" s="3" t="str">
        <f>"07415400"</f>
        <v>07415400</v>
      </c>
      <c r="D24" s="3" t="s">
        <v>11</v>
      </c>
      <c r="E24" s="3">
        <v>0.7</v>
      </c>
      <c r="F24" s="4">
        <v>115</v>
      </c>
      <c r="G24" s="3">
        <v>130</v>
      </c>
      <c r="H24" s="3">
        <v>926</v>
      </c>
      <c r="I24" s="5">
        <v>7616</v>
      </c>
      <c r="J24" s="5">
        <v>2474</v>
      </c>
      <c r="K24" s="3">
        <v>813</v>
      </c>
      <c r="L24" s="3">
        <v>3.07</v>
      </c>
      <c r="M24" s="3">
        <v>58.58</v>
      </c>
      <c r="N24" s="3" t="s">
        <v>12</v>
      </c>
    </row>
    <row r="25" spans="1:14" ht="15.75" thickBot="1">
      <c r="A25" s="3">
        <v>24</v>
      </c>
      <c r="B25" s="8" t="s">
        <v>38</v>
      </c>
      <c r="C25" s="3" t="str">
        <f>"14401711"</f>
        <v>14401711</v>
      </c>
      <c r="D25" s="3" t="s">
        <v>11</v>
      </c>
      <c r="E25" s="3">
        <v>0.652</v>
      </c>
      <c r="F25" s="4">
        <v>60</v>
      </c>
      <c r="G25" s="3">
        <v>155</v>
      </c>
      <c r="H25" s="3">
        <v>358</v>
      </c>
      <c r="I25" s="5">
        <v>4995</v>
      </c>
      <c r="J25" s="3">
        <v>580</v>
      </c>
      <c r="K25" s="3">
        <v>263</v>
      </c>
      <c r="L25" s="3">
        <v>2.18</v>
      </c>
      <c r="M25" s="3">
        <v>32.23</v>
      </c>
      <c r="N25" s="3" t="s">
        <v>15</v>
      </c>
    </row>
    <row r="26" spans="1:14" ht="15.75" thickBot="1">
      <c r="A26" s="3">
        <v>25</v>
      </c>
      <c r="B26" s="7" t="s">
        <v>39</v>
      </c>
      <c r="C26" s="3" t="str">
        <f>"16006143"</f>
        <v>16006143</v>
      </c>
      <c r="D26" s="3" t="s">
        <v>11</v>
      </c>
      <c r="E26" s="3">
        <v>0.636</v>
      </c>
      <c r="F26" s="4">
        <v>93</v>
      </c>
      <c r="G26" s="3">
        <v>343</v>
      </c>
      <c r="H26" s="5">
        <v>1288</v>
      </c>
      <c r="I26" s="5">
        <v>7805</v>
      </c>
      <c r="J26" s="5">
        <v>3607</v>
      </c>
      <c r="K26" s="3">
        <v>955</v>
      </c>
      <c r="L26" s="3">
        <v>3.76</v>
      </c>
      <c r="M26" s="3">
        <v>22.76</v>
      </c>
      <c r="N26" s="3" t="s">
        <v>15</v>
      </c>
    </row>
    <row r="27" spans="1:14" ht="15.75" thickBot="1">
      <c r="A27" s="3">
        <v>26</v>
      </c>
      <c r="B27" s="8" t="s">
        <v>40</v>
      </c>
      <c r="C27" s="3" t="str">
        <f>"10959157"</f>
        <v>10959157</v>
      </c>
      <c r="D27" s="3" t="s">
        <v>11</v>
      </c>
      <c r="E27" s="3">
        <v>0.614</v>
      </c>
      <c r="F27" s="4">
        <v>59</v>
      </c>
      <c r="G27" s="3">
        <v>65</v>
      </c>
      <c r="H27" s="3">
        <v>286</v>
      </c>
      <c r="I27" s="5">
        <v>1910</v>
      </c>
      <c r="J27" s="3">
        <v>985</v>
      </c>
      <c r="K27" s="3">
        <v>283</v>
      </c>
      <c r="L27" s="3">
        <v>3.96</v>
      </c>
      <c r="M27" s="3">
        <v>29.38</v>
      </c>
      <c r="N27" s="3" t="s">
        <v>12</v>
      </c>
    </row>
    <row r="28" spans="1:14" ht="15.75" thickBot="1">
      <c r="A28" s="3">
        <v>27</v>
      </c>
      <c r="B28" s="7" t="s">
        <v>41</v>
      </c>
      <c r="C28" s="3" t="str">
        <f>"10981136"</f>
        <v>10981136</v>
      </c>
      <c r="D28" s="3" t="s">
        <v>11</v>
      </c>
      <c r="E28" s="3">
        <v>0.594</v>
      </c>
      <c r="F28" s="4">
        <v>98</v>
      </c>
      <c r="G28" s="3">
        <v>147</v>
      </c>
      <c r="H28" s="3">
        <v>481</v>
      </c>
      <c r="I28" s="5">
        <v>8925</v>
      </c>
      <c r="J28" s="5">
        <v>1475</v>
      </c>
      <c r="K28" s="3">
        <v>477</v>
      </c>
      <c r="L28" s="3">
        <v>3.04</v>
      </c>
      <c r="M28" s="3">
        <v>60.71</v>
      </c>
      <c r="N28" s="3" t="s">
        <v>12</v>
      </c>
    </row>
    <row r="29" spans="1:14" ht="15.75" thickBot="1">
      <c r="A29" s="3">
        <v>28</v>
      </c>
      <c r="B29" s="8" t="s">
        <v>42</v>
      </c>
      <c r="C29" s="3" t="str">
        <f>"15689972"</f>
        <v>15689972</v>
      </c>
      <c r="D29" s="3" t="s">
        <v>11</v>
      </c>
      <c r="E29" s="3">
        <v>0.531</v>
      </c>
      <c r="F29" s="4">
        <v>48</v>
      </c>
      <c r="G29" s="3">
        <v>140</v>
      </c>
      <c r="H29" s="3">
        <v>415</v>
      </c>
      <c r="I29" s="5">
        <v>4620</v>
      </c>
      <c r="J29" s="5">
        <v>1380</v>
      </c>
      <c r="K29" s="3">
        <v>392</v>
      </c>
      <c r="L29" s="3">
        <v>3.7</v>
      </c>
      <c r="M29" s="3">
        <v>33</v>
      </c>
      <c r="N29" s="3" t="s">
        <v>20</v>
      </c>
    </row>
    <row r="30" spans="1:14" ht="15.75" thickBot="1">
      <c r="A30" s="3">
        <v>29</v>
      </c>
      <c r="B30" s="7" t="s">
        <v>43</v>
      </c>
      <c r="C30" s="3" t="str">
        <f>"13652567"</f>
        <v>13652567</v>
      </c>
      <c r="D30" s="3" t="s">
        <v>11</v>
      </c>
      <c r="E30" s="3">
        <v>0.53</v>
      </c>
      <c r="F30" s="4">
        <v>79</v>
      </c>
      <c r="G30" s="3">
        <v>123</v>
      </c>
      <c r="H30" s="3">
        <v>622</v>
      </c>
      <c r="I30" s="5">
        <v>6214</v>
      </c>
      <c r="J30" s="5">
        <v>1386</v>
      </c>
      <c r="K30" s="3">
        <v>610</v>
      </c>
      <c r="L30" s="3">
        <v>2.29</v>
      </c>
      <c r="M30" s="3">
        <v>50.52</v>
      </c>
      <c r="N30" s="3" t="s">
        <v>15</v>
      </c>
    </row>
    <row r="31" spans="1:14" ht="15.75" thickBot="1">
      <c r="A31" s="3">
        <v>30</v>
      </c>
      <c r="B31" s="8" t="s">
        <v>44</v>
      </c>
      <c r="C31" s="3" t="str">
        <f>"10985522"</f>
        <v>10985522</v>
      </c>
      <c r="D31" s="3" t="s">
        <v>11</v>
      </c>
      <c r="E31" s="3">
        <v>0.523</v>
      </c>
      <c r="F31" s="4">
        <v>142</v>
      </c>
      <c r="G31" s="3">
        <v>374</v>
      </c>
      <c r="H31" s="5">
        <v>1805</v>
      </c>
      <c r="I31" s="5">
        <v>18772</v>
      </c>
      <c r="J31" s="5">
        <v>4554</v>
      </c>
      <c r="K31" s="5">
        <v>1731</v>
      </c>
      <c r="L31" s="3">
        <v>2.52</v>
      </c>
      <c r="M31" s="3">
        <v>50.19</v>
      </c>
      <c r="N31" s="3" t="s">
        <v>12</v>
      </c>
    </row>
    <row r="32" spans="1:14" ht="15.75" thickBot="1">
      <c r="A32" s="3">
        <v>31</v>
      </c>
      <c r="B32" s="7" t="s">
        <v>45</v>
      </c>
      <c r="C32" s="3" t="str">
        <f>"11396121"</f>
        <v>11396121</v>
      </c>
      <c r="D32" s="3" t="s">
        <v>11</v>
      </c>
      <c r="E32" s="3">
        <v>0.507</v>
      </c>
      <c r="F32" s="4">
        <v>35</v>
      </c>
      <c r="G32" s="3">
        <v>5</v>
      </c>
      <c r="H32" s="3">
        <v>80</v>
      </c>
      <c r="I32" s="3">
        <v>0</v>
      </c>
      <c r="J32" s="3">
        <v>168</v>
      </c>
      <c r="K32" s="3">
        <v>63</v>
      </c>
      <c r="L32" s="3">
        <v>2.05</v>
      </c>
      <c r="M32" s="3">
        <v>0</v>
      </c>
      <c r="N32" s="3" t="s">
        <v>46</v>
      </c>
    </row>
    <row r="33" spans="1:14" ht="15.75" thickBot="1">
      <c r="A33" s="3">
        <v>32</v>
      </c>
      <c r="B33" s="8" t="s">
        <v>47</v>
      </c>
      <c r="C33" s="3" t="str">
        <f>"15217035"</f>
        <v>15217035</v>
      </c>
      <c r="D33" s="3" t="s">
        <v>11</v>
      </c>
      <c r="E33" s="3">
        <v>0.505</v>
      </c>
      <c r="F33" s="4">
        <v>73</v>
      </c>
      <c r="G33" s="3">
        <v>147</v>
      </c>
      <c r="H33" s="3">
        <v>581</v>
      </c>
      <c r="I33" s="5">
        <v>4119</v>
      </c>
      <c r="J33" s="5">
        <v>1360</v>
      </c>
      <c r="K33" s="3">
        <v>508</v>
      </c>
      <c r="L33" s="3">
        <v>2.55</v>
      </c>
      <c r="M33" s="3">
        <v>28.02</v>
      </c>
      <c r="N33" s="3" t="s">
        <v>12</v>
      </c>
    </row>
    <row r="34" spans="1:14" ht="15.75" thickBot="1">
      <c r="A34" s="3">
        <v>33</v>
      </c>
      <c r="B34" s="7" t="s">
        <v>48</v>
      </c>
      <c r="C34" s="3" t="str">
        <f>"10985530"</f>
        <v>10985530</v>
      </c>
      <c r="D34" s="3" t="s">
        <v>11</v>
      </c>
      <c r="E34" s="3">
        <v>0.497</v>
      </c>
      <c r="F34" s="4">
        <v>151</v>
      </c>
      <c r="G34" s="3">
        <v>626</v>
      </c>
      <c r="H34" s="5">
        <v>2571</v>
      </c>
      <c r="I34" s="5">
        <v>23014</v>
      </c>
      <c r="J34" s="5">
        <v>5979</v>
      </c>
      <c r="K34" s="5">
        <v>2464</v>
      </c>
      <c r="L34" s="3">
        <v>2.32</v>
      </c>
      <c r="M34" s="3">
        <v>36.76</v>
      </c>
      <c r="N34" s="3" t="s">
        <v>12</v>
      </c>
    </row>
    <row r="35" spans="1:14" ht="30.75" thickBot="1">
      <c r="A35" s="3">
        <v>34</v>
      </c>
      <c r="B35" s="8" t="s">
        <v>49</v>
      </c>
      <c r="C35" s="3" t="str">
        <f>"19447884"</f>
        <v>19447884</v>
      </c>
      <c r="D35" s="3" t="s">
        <v>11</v>
      </c>
      <c r="E35" s="3">
        <v>0.483</v>
      </c>
      <c r="F35" s="4">
        <v>96</v>
      </c>
      <c r="G35" s="3">
        <v>306</v>
      </c>
      <c r="H35" s="5">
        <v>1104</v>
      </c>
      <c r="I35" s="5">
        <v>6743</v>
      </c>
      <c r="J35" s="5">
        <v>2557</v>
      </c>
      <c r="K35" s="3">
        <v>845</v>
      </c>
      <c r="L35" s="3">
        <v>3</v>
      </c>
      <c r="M35" s="3">
        <v>22.04</v>
      </c>
      <c r="N35" s="3" t="s">
        <v>12</v>
      </c>
    </row>
    <row r="36" spans="1:14" ht="15.75" thickBot="1">
      <c r="A36" s="3">
        <v>35</v>
      </c>
      <c r="B36" s="7" t="s">
        <v>50</v>
      </c>
      <c r="C36" s="3" t="str">
        <f>"1746630X"</f>
        <v>1746630X</v>
      </c>
      <c r="D36" s="3" t="s">
        <v>11</v>
      </c>
      <c r="E36" s="3">
        <v>0.482</v>
      </c>
      <c r="F36" s="4">
        <v>15</v>
      </c>
      <c r="G36" s="3">
        <v>67</v>
      </c>
      <c r="H36" s="3">
        <v>285</v>
      </c>
      <c r="I36" s="5">
        <v>2701</v>
      </c>
      <c r="J36" s="3">
        <v>522</v>
      </c>
      <c r="K36" s="3">
        <v>251</v>
      </c>
      <c r="L36" s="3">
        <v>2.61</v>
      </c>
      <c r="M36" s="3">
        <v>40.31</v>
      </c>
      <c r="N36" s="3" t="s">
        <v>12</v>
      </c>
    </row>
    <row r="37" spans="1:14" ht="15.75" thickBot="1">
      <c r="A37" s="3">
        <v>36</v>
      </c>
      <c r="B37" s="8" t="s">
        <v>51</v>
      </c>
      <c r="C37" s="3" t="str">
        <f>"14320851"</f>
        <v>14320851</v>
      </c>
      <c r="D37" s="3" t="s">
        <v>11</v>
      </c>
      <c r="E37" s="3">
        <v>0.47</v>
      </c>
      <c r="F37" s="4">
        <v>65</v>
      </c>
      <c r="G37" s="3">
        <v>167</v>
      </c>
      <c r="H37" s="3">
        <v>597</v>
      </c>
      <c r="I37" s="5">
        <v>7346</v>
      </c>
      <c r="J37" s="5">
        <v>1207</v>
      </c>
      <c r="K37" s="3">
        <v>554</v>
      </c>
      <c r="L37" s="3">
        <v>2.08</v>
      </c>
      <c r="M37" s="3">
        <v>43.99</v>
      </c>
      <c r="N37" s="3" t="s">
        <v>29</v>
      </c>
    </row>
    <row r="38" spans="1:14" ht="15.75" thickBot="1">
      <c r="A38" s="3">
        <v>37</v>
      </c>
      <c r="B38" s="7" t="s">
        <v>52</v>
      </c>
      <c r="C38" s="3" t="str">
        <f>"08830185"</f>
        <v>08830185</v>
      </c>
      <c r="D38" s="3" t="s">
        <v>11</v>
      </c>
      <c r="E38" s="3">
        <v>0.455</v>
      </c>
      <c r="F38" s="4">
        <v>44</v>
      </c>
      <c r="G38" s="3">
        <v>18</v>
      </c>
      <c r="H38" s="3">
        <v>86</v>
      </c>
      <c r="I38" s="5">
        <v>1578</v>
      </c>
      <c r="J38" s="3">
        <v>144</v>
      </c>
      <c r="K38" s="3">
        <v>70</v>
      </c>
      <c r="L38" s="3">
        <v>1.85</v>
      </c>
      <c r="M38" s="3">
        <v>87.67</v>
      </c>
      <c r="N38" s="3" t="s">
        <v>15</v>
      </c>
    </row>
    <row r="39" spans="1:14" ht="30.75" thickBot="1">
      <c r="A39" s="3">
        <v>38</v>
      </c>
      <c r="B39" s="8" t="s">
        <v>53</v>
      </c>
      <c r="C39" s="3" t="str">
        <f>"0899823X"</f>
        <v>0899823X</v>
      </c>
      <c r="D39" s="3" t="s">
        <v>11</v>
      </c>
      <c r="E39" s="3">
        <v>0.448</v>
      </c>
      <c r="F39" s="4">
        <v>78</v>
      </c>
      <c r="G39" s="3">
        <v>160</v>
      </c>
      <c r="H39" s="3">
        <v>841</v>
      </c>
      <c r="I39" s="5">
        <v>3237</v>
      </c>
      <c r="J39" s="5">
        <v>1782</v>
      </c>
      <c r="K39" s="3">
        <v>631</v>
      </c>
      <c r="L39" s="3">
        <v>2.52</v>
      </c>
      <c r="M39" s="3">
        <v>20.23</v>
      </c>
      <c r="N39" s="3" t="s">
        <v>12</v>
      </c>
    </row>
    <row r="40" spans="1:14" ht="15.75" thickBot="1">
      <c r="A40" s="3">
        <v>39</v>
      </c>
      <c r="B40" s="7" t="s">
        <v>54</v>
      </c>
      <c r="C40" s="3" t="str">
        <f>"14736527"</f>
        <v>14736527</v>
      </c>
      <c r="D40" s="3" t="s">
        <v>11</v>
      </c>
      <c r="E40" s="3">
        <v>0.44</v>
      </c>
      <c r="F40" s="4">
        <v>55</v>
      </c>
      <c r="G40" s="3">
        <v>77</v>
      </c>
      <c r="H40" s="3">
        <v>292</v>
      </c>
      <c r="I40" s="5">
        <v>3827</v>
      </c>
      <c r="J40" s="3">
        <v>856</v>
      </c>
      <c r="K40" s="3">
        <v>264</v>
      </c>
      <c r="L40" s="3">
        <v>3.06</v>
      </c>
      <c r="M40" s="3">
        <v>49.7</v>
      </c>
      <c r="N40" s="3" t="s">
        <v>12</v>
      </c>
    </row>
    <row r="41" spans="1:14" ht="15.75" thickBot="1">
      <c r="A41" s="3">
        <v>40</v>
      </c>
      <c r="B41" s="8" t="s">
        <v>55</v>
      </c>
      <c r="C41" s="3" t="str">
        <f>"10408401"</f>
        <v>10408401</v>
      </c>
      <c r="D41" s="3" t="s">
        <v>11</v>
      </c>
      <c r="E41" s="3">
        <v>0.438</v>
      </c>
      <c r="F41" s="4">
        <v>52</v>
      </c>
      <c r="G41" s="3">
        <v>15</v>
      </c>
      <c r="H41" s="3">
        <v>86</v>
      </c>
      <c r="I41" s="5">
        <v>1905</v>
      </c>
      <c r="J41" s="3">
        <v>181</v>
      </c>
      <c r="K41" s="3">
        <v>86</v>
      </c>
      <c r="L41" s="3">
        <v>2.11</v>
      </c>
      <c r="M41" s="3">
        <v>127</v>
      </c>
      <c r="N41" s="3" t="s">
        <v>12</v>
      </c>
    </row>
    <row r="42" spans="1:14" ht="15.75" thickBot="1">
      <c r="A42" s="3">
        <v>41</v>
      </c>
      <c r="B42" s="7" t="s">
        <v>56</v>
      </c>
      <c r="C42" s="3" t="str">
        <f>"01712985"</f>
        <v>01712985</v>
      </c>
      <c r="D42" s="3" t="s">
        <v>11</v>
      </c>
      <c r="E42" s="3">
        <v>0.436</v>
      </c>
      <c r="F42" s="4">
        <v>48</v>
      </c>
      <c r="G42" s="3">
        <v>169</v>
      </c>
      <c r="H42" s="3">
        <v>312</v>
      </c>
      <c r="I42" s="5">
        <v>5652</v>
      </c>
      <c r="J42" s="3">
        <v>592</v>
      </c>
      <c r="K42" s="3">
        <v>299</v>
      </c>
      <c r="L42" s="3">
        <v>1.7</v>
      </c>
      <c r="M42" s="3">
        <v>33.44</v>
      </c>
      <c r="N42" s="3" t="s">
        <v>20</v>
      </c>
    </row>
    <row r="43" spans="1:14" ht="15.75" thickBot="1">
      <c r="A43" s="3">
        <v>42</v>
      </c>
      <c r="B43" s="8" t="s">
        <v>57</v>
      </c>
      <c r="C43" s="3" t="str">
        <f>"13652222"</f>
        <v>13652222</v>
      </c>
      <c r="D43" s="3" t="s">
        <v>11</v>
      </c>
      <c r="E43" s="3">
        <v>0.431</v>
      </c>
      <c r="F43" s="4">
        <v>94</v>
      </c>
      <c r="G43" s="3">
        <v>199</v>
      </c>
      <c r="H43" s="3">
        <v>700</v>
      </c>
      <c r="I43" s="5">
        <v>8104</v>
      </c>
      <c r="J43" s="5">
        <v>1739</v>
      </c>
      <c r="K43" s="3">
        <v>565</v>
      </c>
      <c r="L43" s="3">
        <v>2.99</v>
      </c>
      <c r="M43" s="3">
        <v>40.72</v>
      </c>
      <c r="N43" s="3" t="s">
        <v>15</v>
      </c>
    </row>
    <row r="44" spans="1:14" ht="15.75" thickBot="1">
      <c r="A44" s="3">
        <v>43</v>
      </c>
      <c r="B44" s="7" t="s">
        <v>58</v>
      </c>
      <c r="C44" s="3" t="str">
        <f>"15316963"</f>
        <v>15316963</v>
      </c>
      <c r="D44" s="3" t="s">
        <v>11</v>
      </c>
      <c r="E44" s="3">
        <v>0.424</v>
      </c>
      <c r="F44" s="4">
        <v>66</v>
      </c>
      <c r="G44" s="3">
        <v>83</v>
      </c>
      <c r="H44" s="3">
        <v>341</v>
      </c>
      <c r="I44" s="5">
        <v>2930</v>
      </c>
      <c r="J44" s="3">
        <v>793</v>
      </c>
      <c r="K44" s="3">
        <v>305</v>
      </c>
      <c r="L44" s="3">
        <v>2.66</v>
      </c>
      <c r="M44" s="3">
        <v>35.3</v>
      </c>
      <c r="N44" s="3" t="s">
        <v>12</v>
      </c>
    </row>
    <row r="45" spans="1:14" ht="15.75" thickBot="1">
      <c r="A45" s="3">
        <v>44</v>
      </c>
      <c r="B45" s="8" t="s">
        <v>59</v>
      </c>
      <c r="C45" s="3" t="str">
        <f>"0257277X"</f>
        <v>0257277X</v>
      </c>
      <c r="D45" s="3" t="s">
        <v>11</v>
      </c>
      <c r="E45" s="3">
        <v>0.424</v>
      </c>
      <c r="F45" s="4">
        <v>49</v>
      </c>
      <c r="G45" s="3">
        <v>65</v>
      </c>
      <c r="H45" s="3">
        <v>188</v>
      </c>
      <c r="I45" s="5">
        <v>4677</v>
      </c>
      <c r="J45" s="3">
        <v>339</v>
      </c>
      <c r="K45" s="3">
        <v>174</v>
      </c>
      <c r="L45" s="3">
        <v>1.93</v>
      </c>
      <c r="M45" s="3">
        <v>71.95</v>
      </c>
      <c r="N45" s="3" t="s">
        <v>12</v>
      </c>
    </row>
    <row r="46" spans="1:14" ht="30.75" thickBot="1">
      <c r="A46" s="3">
        <v>45</v>
      </c>
      <c r="B46" s="7" t="s">
        <v>60</v>
      </c>
      <c r="C46" s="3" t="str">
        <f>"10799907"</f>
        <v>10799907</v>
      </c>
      <c r="D46" s="3" t="s">
        <v>11</v>
      </c>
      <c r="E46" s="3">
        <v>0.399</v>
      </c>
      <c r="F46" s="4">
        <v>64</v>
      </c>
      <c r="G46" s="3">
        <v>63</v>
      </c>
      <c r="H46" s="3">
        <v>245</v>
      </c>
      <c r="I46" s="5">
        <v>3487</v>
      </c>
      <c r="J46" s="3">
        <v>374</v>
      </c>
      <c r="K46" s="3">
        <v>237</v>
      </c>
      <c r="L46" s="3">
        <v>1.63</v>
      </c>
      <c r="M46" s="3">
        <v>55.35</v>
      </c>
      <c r="N46" s="3" t="s">
        <v>12</v>
      </c>
    </row>
    <row r="47" spans="1:14" ht="15.75" thickBot="1">
      <c r="A47" s="3">
        <v>46</v>
      </c>
      <c r="B47" s="8" t="s">
        <v>61</v>
      </c>
      <c r="C47" s="3" t="str">
        <f>"15571904"</f>
        <v>15571904</v>
      </c>
      <c r="D47" s="3" t="s">
        <v>11</v>
      </c>
      <c r="E47" s="3">
        <v>0.397</v>
      </c>
      <c r="F47" s="4">
        <v>21</v>
      </c>
      <c r="G47" s="3">
        <v>78</v>
      </c>
      <c r="H47" s="3">
        <v>141</v>
      </c>
      <c r="I47" s="5">
        <v>5049</v>
      </c>
      <c r="J47" s="3">
        <v>337</v>
      </c>
      <c r="K47" s="3">
        <v>127</v>
      </c>
      <c r="L47" s="3">
        <v>2.85</v>
      </c>
      <c r="M47" s="3">
        <v>64.73</v>
      </c>
      <c r="N47" s="3" t="s">
        <v>12</v>
      </c>
    </row>
    <row r="48" spans="1:14" ht="15.75" thickBot="1">
      <c r="A48" s="3">
        <v>47</v>
      </c>
      <c r="B48" s="7" t="s">
        <v>62</v>
      </c>
      <c r="C48" s="3" t="str">
        <f>"14681293"</f>
        <v>14681293</v>
      </c>
      <c r="D48" s="3" t="s">
        <v>11</v>
      </c>
      <c r="E48" s="3">
        <v>0.392</v>
      </c>
      <c r="F48" s="4">
        <v>42</v>
      </c>
      <c r="G48" s="3">
        <v>88</v>
      </c>
      <c r="H48" s="3">
        <v>301</v>
      </c>
      <c r="I48" s="5">
        <v>2339</v>
      </c>
      <c r="J48" s="3">
        <v>629</v>
      </c>
      <c r="K48" s="3">
        <v>273</v>
      </c>
      <c r="L48" s="3">
        <v>1.83</v>
      </c>
      <c r="M48" s="3">
        <v>26.58</v>
      </c>
      <c r="N48" s="3" t="s">
        <v>15</v>
      </c>
    </row>
    <row r="49" spans="1:14" ht="15.75" thickBot="1">
      <c r="A49" s="3">
        <v>48</v>
      </c>
      <c r="B49" s="8" t="s">
        <v>63</v>
      </c>
      <c r="C49" s="3" t="str">
        <f>"15249557"</f>
        <v>15249557</v>
      </c>
      <c r="D49" s="3" t="s">
        <v>11</v>
      </c>
      <c r="E49" s="3">
        <v>0.391</v>
      </c>
      <c r="F49" s="4">
        <v>59</v>
      </c>
      <c r="G49" s="3">
        <v>62</v>
      </c>
      <c r="H49" s="3">
        <v>297</v>
      </c>
      <c r="I49" s="5">
        <v>2238</v>
      </c>
      <c r="J49" s="3">
        <v>600</v>
      </c>
      <c r="K49" s="3">
        <v>292</v>
      </c>
      <c r="L49" s="3">
        <v>1.99</v>
      </c>
      <c r="M49" s="3">
        <v>36.1</v>
      </c>
      <c r="N49" s="3" t="s">
        <v>12</v>
      </c>
    </row>
    <row r="50" spans="1:14" ht="30.75" thickBot="1">
      <c r="A50" s="3">
        <v>49</v>
      </c>
      <c r="B50" s="7" t="s">
        <v>64</v>
      </c>
      <c r="C50" s="3" t="str">
        <f>"13989995"</f>
        <v>13989995</v>
      </c>
      <c r="D50" s="3" t="s">
        <v>65</v>
      </c>
      <c r="E50" s="3">
        <v>0.375</v>
      </c>
      <c r="F50" s="4">
        <v>95</v>
      </c>
      <c r="G50" s="3">
        <v>233</v>
      </c>
      <c r="H50" s="3">
        <v>865</v>
      </c>
      <c r="I50" s="5">
        <v>7071</v>
      </c>
      <c r="J50" s="5">
        <v>2400</v>
      </c>
      <c r="K50" s="3">
        <v>795</v>
      </c>
      <c r="L50" s="3">
        <v>2.76</v>
      </c>
      <c r="M50" s="3">
        <v>30.35</v>
      </c>
      <c r="N50" s="3" t="s">
        <v>15</v>
      </c>
    </row>
    <row r="51" spans="1:14" ht="15.75" thickBot="1">
      <c r="A51" s="3">
        <v>50</v>
      </c>
      <c r="B51" s="8" t="s">
        <v>66</v>
      </c>
      <c r="C51" s="3" t="str">
        <f>"14249634"</f>
        <v>14249634</v>
      </c>
      <c r="D51" s="3" t="s">
        <v>65</v>
      </c>
      <c r="E51" s="3">
        <v>0.374</v>
      </c>
      <c r="F51" s="4">
        <v>24</v>
      </c>
      <c r="G51" s="3">
        <v>1</v>
      </c>
      <c r="H51" s="3">
        <v>60</v>
      </c>
      <c r="I51" s="3">
        <v>17</v>
      </c>
      <c r="J51" s="3">
        <v>83</v>
      </c>
      <c r="K51" s="3">
        <v>56</v>
      </c>
      <c r="L51" s="3">
        <v>1.15</v>
      </c>
      <c r="M51" s="3">
        <v>17</v>
      </c>
      <c r="N51" s="3" t="s">
        <v>67</v>
      </c>
    </row>
    <row r="52" spans="1:14" ht="15.75" thickBot="1">
      <c r="A52" s="3">
        <v>51</v>
      </c>
      <c r="B52" s="7" t="s">
        <v>68</v>
      </c>
      <c r="C52" s="3" t="str">
        <f>"13652249"</f>
        <v>13652249</v>
      </c>
      <c r="D52" s="3" t="s">
        <v>65</v>
      </c>
      <c r="E52" s="3">
        <v>0.372</v>
      </c>
      <c r="F52" s="4">
        <v>83</v>
      </c>
      <c r="G52" s="3">
        <v>161</v>
      </c>
      <c r="H52" s="3">
        <v>736</v>
      </c>
      <c r="I52" s="5">
        <v>7011</v>
      </c>
      <c r="J52" s="5">
        <v>1445</v>
      </c>
      <c r="K52" s="3">
        <v>703</v>
      </c>
      <c r="L52" s="3">
        <v>2.08</v>
      </c>
      <c r="M52" s="3">
        <v>43.55</v>
      </c>
      <c r="N52" s="3" t="s">
        <v>15</v>
      </c>
    </row>
    <row r="53" spans="1:14" ht="15.75" thickBot="1">
      <c r="A53" s="3">
        <v>52</v>
      </c>
      <c r="B53" s="8" t="s">
        <v>69</v>
      </c>
      <c r="C53" s="3" t="str">
        <f>"17457580"</f>
        <v>17457580</v>
      </c>
      <c r="D53" s="3" t="s">
        <v>65</v>
      </c>
      <c r="E53" s="3">
        <v>0.37</v>
      </c>
      <c r="F53" s="4">
        <v>8</v>
      </c>
      <c r="G53" s="3">
        <v>0</v>
      </c>
      <c r="H53" s="3">
        <v>38</v>
      </c>
      <c r="I53" s="3">
        <v>0</v>
      </c>
      <c r="J53" s="3">
        <v>49</v>
      </c>
      <c r="K53" s="3">
        <v>38</v>
      </c>
      <c r="L53" s="3">
        <v>0.68</v>
      </c>
      <c r="M53" s="3">
        <v>0</v>
      </c>
      <c r="N53" s="3" t="s">
        <v>15</v>
      </c>
    </row>
    <row r="54" spans="1:14" ht="15.75" thickBot="1">
      <c r="A54" s="3">
        <v>53</v>
      </c>
      <c r="B54" s="7" t="s">
        <v>70</v>
      </c>
      <c r="C54" s="3" t="str">
        <f>"13588745"</f>
        <v>13588745</v>
      </c>
      <c r="D54" s="3" t="s">
        <v>65</v>
      </c>
      <c r="E54" s="3">
        <v>0.369</v>
      </c>
      <c r="F54" s="4">
        <v>103</v>
      </c>
      <c r="G54" s="5">
        <v>1030</v>
      </c>
      <c r="H54" s="5">
        <v>3456</v>
      </c>
      <c r="I54" s="5">
        <v>29349</v>
      </c>
      <c r="J54" s="5">
        <v>7559</v>
      </c>
      <c r="K54" s="5">
        <v>3209</v>
      </c>
      <c r="L54" s="3">
        <v>2.25</v>
      </c>
      <c r="M54" s="3">
        <v>28.49</v>
      </c>
      <c r="N54" s="3" t="s">
        <v>20</v>
      </c>
    </row>
    <row r="55" spans="1:14" ht="15.75" thickBot="1">
      <c r="A55" s="3">
        <v>54</v>
      </c>
      <c r="B55" s="8" t="s">
        <v>71</v>
      </c>
      <c r="C55" s="3" t="str">
        <f>"14760584"</f>
        <v>14760584</v>
      </c>
      <c r="D55" s="3" t="s">
        <v>65</v>
      </c>
      <c r="E55" s="3">
        <v>0.366</v>
      </c>
      <c r="F55" s="4">
        <v>37</v>
      </c>
      <c r="G55" s="3">
        <v>86</v>
      </c>
      <c r="H55" s="3">
        <v>437</v>
      </c>
      <c r="I55" s="5">
        <v>6252</v>
      </c>
      <c r="J55" s="3">
        <v>888</v>
      </c>
      <c r="K55" s="3">
        <v>347</v>
      </c>
      <c r="L55" s="3">
        <v>2.75</v>
      </c>
      <c r="M55" s="3">
        <v>72.7</v>
      </c>
      <c r="N55" s="3" t="s">
        <v>15</v>
      </c>
    </row>
    <row r="56" spans="1:14" ht="15.75" thickBot="1">
      <c r="A56" s="3">
        <v>55</v>
      </c>
      <c r="B56" s="7" t="s">
        <v>72</v>
      </c>
      <c r="C56" s="3" t="str">
        <f>"14652099"</f>
        <v>14652099</v>
      </c>
      <c r="D56" s="3" t="s">
        <v>65</v>
      </c>
      <c r="E56" s="3">
        <v>0.36</v>
      </c>
      <c r="F56" s="4">
        <v>106</v>
      </c>
      <c r="G56" s="3">
        <v>217</v>
      </c>
      <c r="H56" s="5">
        <v>1064</v>
      </c>
      <c r="I56" s="5">
        <v>9453</v>
      </c>
      <c r="J56" s="5">
        <v>2208</v>
      </c>
      <c r="K56" s="5">
        <v>1059</v>
      </c>
      <c r="L56" s="3">
        <v>1.98</v>
      </c>
      <c r="M56" s="3">
        <v>43.56</v>
      </c>
      <c r="N56" s="3" t="s">
        <v>15</v>
      </c>
    </row>
    <row r="57" spans="1:14" ht="15.75" thickBot="1">
      <c r="A57" s="3">
        <v>56</v>
      </c>
      <c r="B57" s="8" t="s">
        <v>73</v>
      </c>
      <c r="C57" s="3" t="str">
        <f>"17422094"</f>
        <v>17422094</v>
      </c>
      <c r="D57" s="3" t="s">
        <v>65</v>
      </c>
      <c r="E57" s="3">
        <v>0.359</v>
      </c>
      <c r="F57" s="4">
        <v>32</v>
      </c>
      <c r="G57" s="3">
        <v>92</v>
      </c>
      <c r="H57" s="3">
        <v>195</v>
      </c>
      <c r="I57" s="5">
        <v>3595</v>
      </c>
      <c r="J57" s="3">
        <v>562</v>
      </c>
      <c r="K57" s="3">
        <v>189</v>
      </c>
      <c r="L57" s="3">
        <v>2.15</v>
      </c>
      <c r="M57" s="3">
        <v>39.08</v>
      </c>
      <c r="N57" s="3" t="s">
        <v>15</v>
      </c>
    </row>
    <row r="58" spans="1:14" ht="15.75" thickBot="1">
      <c r="A58" s="3">
        <v>57</v>
      </c>
      <c r="B58" s="7" t="s">
        <v>74</v>
      </c>
      <c r="C58" s="3" t="str">
        <f>"15732592"</f>
        <v>15732592</v>
      </c>
      <c r="D58" s="3" t="s">
        <v>65</v>
      </c>
      <c r="E58" s="3">
        <v>0.355</v>
      </c>
      <c r="F58" s="4">
        <v>54</v>
      </c>
      <c r="G58" s="3">
        <v>104</v>
      </c>
      <c r="H58" s="3">
        <v>332</v>
      </c>
      <c r="I58" s="5">
        <v>3956</v>
      </c>
      <c r="J58" s="3">
        <v>634</v>
      </c>
      <c r="K58" s="3">
        <v>321</v>
      </c>
      <c r="L58" s="3">
        <v>1.84</v>
      </c>
      <c r="M58" s="3">
        <v>38.04</v>
      </c>
      <c r="N58" s="3" t="s">
        <v>12</v>
      </c>
    </row>
    <row r="59" spans="1:14" ht="15.75" thickBot="1">
      <c r="A59" s="3">
        <v>58</v>
      </c>
      <c r="B59" s="8" t="s">
        <v>75</v>
      </c>
      <c r="C59" s="3" t="str">
        <f>"01652478"</f>
        <v>01652478</v>
      </c>
      <c r="D59" s="3" t="s">
        <v>65</v>
      </c>
      <c r="E59" s="3">
        <v>0.355</v>
      </c>
      <c r="F59" s="4">
        <v>55</v>
      </c>
      <c r="G59" s="3">
        <v>144</v>
      </c>
      <c r="H59" s="3">
        <v>451</v>
      </c>
      <c r="I59" s="5">
        <v>5375</v>
      </c>
      <c r="J59" s="3">
        <v>633</v>
      </c>
      <c r="K59" s="3">
        <v>415</v>
      </c>
      <c r="L59" s="3">
        <v>1.37</v>
      </c>
      <c r="M59" s="3">
        <v>37.33</v>
      </c>
      <c r="N59" s="3" t="s">
        <v>20</v>
      </c>
    </row>
    <row r="60" spans="1:14" ht="15.75" thickBot="1">
      <c r="A60" s="3">
        <v>59</v>
      </c>
      <c r="B60" s="7" t="s">
        <v>76</v>
      </c>
      <c r="C60" s="3" t="str">
        <f>"14321831"</f>
        <v>14321831</v>
      </c>
      <c r="D60" s="3" t="s">
        <v>65</v>
      </c>
      <c r="E60" s="3">
        <v>0.343</v>
      </c>
      <c r="F60" s="4">
        <v>36</v>
      </c>
      <c r="G60" s="3">
        <v>42</v>
      </c>
      <c r="H60" s="3">
        <v>114</v>
      </c>
      <c r="I60" s="5">
        <v>1739</v>
      </c>
      <c r="J60" s="3">
        <v>246</v>
      </c>
      <c r="K60" s="3">
        <v>109</v>
      </c>
      <c r="L60" s="3">
        <v>1.89</v>
      </c>
      <c r="M60" s="3">
        <v>41.4</v>
      </c>
      <c r="N60" s="3" t="s">
        <v>29</v>
      </c>
    </row>
    <row r="61" spans="1:14" ht="15.75" thickBot="1">
      <c r="A61" s="3">
        <v>60</v>
      </c>
      <c r="B61" s="8" t="s">
        <v>77</v>
      </c>
      <c r="C61" s="3" t="str">
        <f>"14772566"</f>
        <v>14772566</v>
      </c>
      <c r="D61" s="3" t="s">
        <v>65</v>
      </c>
      <c r="E61" s="3">
        <v>0.33</v>
      </c>
      <c r="F61" s="4">
        <v>37</v>
      </c>
      <c r="G61" s="3">
        <v>69</v>
      </c>
      <c r="H61" s="3">
        <v>339</v>
      </c>
      <c r="I61" s="5">
        <v>2658</v>
      </c>
      <c r="J61" s="3">
        <v>641</v>
      </c>
      <c r="K61" s="3">
        <v>306</v>
      </c>
      <c r="L61" s="3">
        <v>2.1</v>
      </c>
      <c r="M61" s="3">
        <v>38.52</v>
      </c>
      <c r="N61" s="3" t="s">
        <v>15</v>
      </c>
    </row>
    <row r="62" spans="1:14" ht="15.75" thickBot="1">
      <c r="A62" s="3">
        <v>61</v>
      </c>
      <c r="B62" s="7" t="s">
        <v>78</v>
      </c>
      <c r="C62" s="3" t="str">
        <f>"14712172"</f>
        <v>14712172</v>
      </c>
      <c r="D62" s="3" t="s">
        <v>65</v>
      </c>
      <c r="E62" s="3">
        <v>0.322</v>
      </c>
      <c r="F62" s="4">
        <v>23</v>
      </c>
      <c r="G62" s="3">
        <v>42</v>
      </c>
      <c r="H62" s="3">
        <v>205</v>
      </c>
      <c r="I62" s="5">
        <v>1475</v>
      </c>
      <c r="J62" s="3">
        <v>322</v>
      </c>
      <c r="K62" s="3">
        <v>203</v>
      </c>
      <c r="L62" s="3">
        <v>1.31</v>
      </c>
      <c r="M62" s="3">
        <v>35.12</v>
      </c>
      <c r="N62" s="3" t="s">
        <v>15</v>
      </c>
    </row>
    <row r="63" spans="1:14" ht="15.75" thickBot="1">
      <c r="A63" s="3">
        <v>62</v>
      </c>
      <c r="B63" s="8" t="s">
        <v>79</v>
      </c>
      <c r="C63" s="3" t="str">
        <f>"19420870"</f>
        <v>19420870</v>
      </c>
      <c r="D63" s="3" t="s">
        <v>65</v>
      </c>
      <c r="E63" s="3">
        <v>0.322</v>
      </c>
      <c r="F63" s="4">
        <v>9</v>
      </c>
      <c r="G63" s="3">
        <v>41</v>
      </c>
      <c r="H63" s="3">
        <v>161</v>
      </c>
      <c r="I63" s="5">
        <v>1953</v>
      </c>
      <c r="J63" s="3">
        <v>218</v>
      </c>
      <c r="K63" s="3">
        <v>129</v>
      </c>
      <c r="L63" s="3">
        <v>1.69</v>
      </c>
      <c r="M63" s="3">
        <v>47.63</v>
      </c>
      <c r="N63" s="3" t="s">
        <v>12</v>
      </c>
    </row>
    <row r="64" spans="1:14" ht="15.75" thickBot="1">
      <c r="A64" s="3">
        <v>63</v>
      </c>
      <c r="B64" s="7" t="s">
        <v>80</v>
      </c>
      <c r="C64" s="3" t="str">
        <f>"14992752"</f>
        <v>14992752</v>
      </c>
      <c r="D64" s="3" t="s">
        <v>65</v>
      </c>
      <c r="E64" s="3">
        <v>0.321</v>
      </c>
      <c r="F64" s="4">
        <v>115</v>
      </c>
      <c r="G64" s="3">
        <v>358</v>
      </c>
      <c r="H64" s="5">
        <v>1637</v>
      </c>
      <c r="I64" s="5">
        <v>8887</v>
      </c>
      <c r="J64" s="5">
        <v>2582</v>
      </c>
      <c r="K64" s="5">
        <v>1138</v>
      </c>
      <c r="L64" s="3">
        <v>2.09</v>
      </c>
      <c r="M64" s="3">
        <v>24.82</v>
      </c>
      <c r="N64" s="3" t="s">
        <v>81</v>
      </c>
    </row>
    <row r="65" spans="1:14" ht="30.75" thickBot="1">
      <c r="A65" s="3">
        <v>64</v>
      </c>
      <c r="B65" s="8" t="s">
        <v>82</v>
      </c>
      <c r="C65" s="3" t="str">
        <f>"15284050"</f>
        <v>15284050</v>
      </c>
      <c r="D65" s="3" t="s">
        <v>65</v>
      </c>
      <c r="E65" s="3">
        <v>0.319</v>
      </c>
      <c r="F65" s="4">
        <v>45</v>
      </c>
      <c r="G65" s="3">
        <v>74</v>
      </c>
      <c r="H65" s="3">
        <v>307</v>
      </c>
      <c r="I65" s="5">
        <v>2756</v>
      </c>
      <c r="J65" s="3">
        <v>696</v>
      </c>
      <c r="K65" s="3">
        <v>275</v>
      </c>
      <c r="L65" s="3">
        <v>2.68</v>
      </c>
      <c r="M65" s="3">
        <v>37.24</v>
      </c>
      <c r="N65" s="3" t="s">
        <v>12</v>
      </c>
    </row>
    <row r="66" spans="1:14" ht="15.75" thickBot="1">
      <c r="A66" s="3">
        <v>65</v>
      </c>
      <c r="B66" s="7" t="s">
        <v>83</v>
      </c>
      <c r="C66" s="3" t="str">
        <f>"01988859"</f>
        <v>01988859</v>
      </c>
      <c r="D66" s="3" t="s">
        <v>65</v>
      </c>
      <c r="E66" s="3">
        <v>0.317</v>
      </c>
      <c r="F66" s="4">
        <v>63</v>
      </c>
      <c r="G66" s="3">
        <v>156</v>
      </c>
      <c r="H66" s="3">
        <v>538</v>
      </c>
      <c r="I66" s="5">
        <v>3831</v>
      </c>
      <c r="J66" s="3">
        <v>868</v>
      </c>
      <c r="K66" s="3">
        <v>527</v>
      </c>
      <c r="L66" s="3">
        <v>1.66</v>
      </c>
      <c r="M66" s="3">
        <v>24.56</v>
      </c>
      <c r="N66" s="3" t="s">
        <v>20</v>
      </c>
    </row>
    <row r="67" spans="1:14" ht="15.75" thickBot="1">
      <c r="A67" s="3">
        <v>66</v>
      </c>
      <c r="B67" s="8" t="s">
        <v>84</v>
      </c>
      <c r="C67" s="3" t="str">
        <f>"00221759"</f>
        <v>00221759</v>
      </c>
      <c r="D67" s="3" t="s">
        <v>65</v>
      </c>
      <c r="E67" s="3">
        <v>0.302</v>
      </c>
      <c r="F67" s="4">
        <v>86</v>
      </c>
      <c r="G67" s="3">
        <v>152</v>
      </c>
      <c r="H67" s="3">
        <v>586</v>
      </c>
      <c r="I67" s="5">
        <v>4383</v>
      </c>
      <c r="J67" s="3">
        <v>802</v>
      </c>
      <c r="K67" s="3">
        <v>561</v>
      </c>
      <c r="L67" s="3">
        <v>1.35</v>
      </c>
      <c r="M67" s="3">
        <v>28.84</v>
      </c>
      <c r="N67" s="3" t="s">
        <v>20</v>
      </c>
    </row>
    <row r="68" spans="1:14" ht="15.75" thickBot="1">
      <c r="A68" s="3">
        <v>67</v>
      </c>
      <c r="B68" s="7" t="s">
        <v>85</v>
      </c>
      <c r="C68" s="3" t="str">
        <f>"08916934"</f>
        <v>08916934</v>
      </c>
      <c r="D68" s="3" t="s">
        <v>65</v>
      </c>
      <c r="E68" s="3">
        <v>0.302</v>
      </c>
      <c r="F68" s="4">
        <v>38</v>
      </c>
      <c r="G68" s="3">
        <v>47</v>
      </c>
      <c r="H68" s="3">
        <v>290</v>
      </c>
      <c r="I68" s="5">
        <v>2125</v>
      </c>
      <c r="J68" s="3">
        <v>429</v>
      </c>
      <c r="K68" s="3">
        <v>261</v>
      </c>
      <c r="L68" s="3">
        <v>1.58</v>
      </c>
      <c r="M68" s="3">
        <v>45.21</v>
      </c>
      <c r="N68" s="3" t="s">
        <v>15</v>
      </c>
    </row>
    <row r="69" spans="1:14" ht="15.75" thickBot="1">
      <c r="A69" s="3">
        <v>68</v>
      </c>
      <c r="B69" s="8" t="s">
        <v>86</v>
      </c>
      <c r="C69" s="3" t="str">
        <f>"18728421"</f>
        <v>18728421</v>
      </c>
      <c r="D69" s="3" t="s">
        <v>65</v>
      </c>
      <c r="E69" s="3">
        <v>0.295</v>
      </c>
      <c r="F69" s="4">
        <v>93</v>
      </c>
      <c r="G69" s="3">
        <v>205</v>
      </c>
      <c r="H69" s="3">
        <v>750</v>
      </c>
      <c r="I69" s="5">
        <v>8210</v>
      </c>
      <c r="J69" s="5">
        <v>1393</v>
      </c>
      <c r="K69" s="3">
        <v>700</v>
      </c>
      <c r="L69" s="3">
        <v>1.87</v>
      </c>
      <c r="M69" s="3">
        <v>40.05</v>
      </c>
      <c r="N69" s="3" t="s">
        <v>20</v>
      </c>
    </row>
    <row r="70" spans="1:14" ht="15.75" thickBot="1">
      <c r="A70" s="3">
        <v>69</v>
      </c>
      <c r="B70" s="7" t="s">
        <v>87</v>
      </c>
      <c r="C70" s="3" t="str">
        <f>"10902139"</f>
        <v>10902139</v>
      </c>
      <c r="D70" s="3" t="s">
        <v>65</v>
      </c>
      <c r="E70" s="3">
        <v>0.292</v>
      </c>
      <c r="F70" s="4">
        <v>61</v>
      </c>
      <c r="G70" s="3">
        <v>223</v>
      </c>
      <c r="H70" s="3">
        <v>462</v>
      </c>
      <c r="I70" s="5">
        <v>9478</v>
      </c>
      <c r="J70" s="5">
        <v>1210</v>
      </c>
      <c r="K70" s="3">
        <v>438</v>
      </c>
      <c r="L70" s="3">
        <v>2.67</v>
      </c>
      <c r="M70" s="3">
        <v>42.5</v>
      </c>
      <c r="N70" s="3" t="s">
        <v>12</v>
      </c>
    </row>
    <row r="71" spans="1:14" ht="15.75" thickBot="1">
      <c r="A71" s="3">
        <v>70</v>
      </c>
      <c r="B71" s="8" t="s">
        <v>88</v>
      </c>
      <c r="C71" s="3" t="str">
        <f>"15548619"</f>
        <v>15548619</v>
      </c>
      <c r="D71" s="3" t="s">
        <v>65</v>
      </c>
      <c r="E71" s="3">
        <v>0.284</v>
      </c>
      <c r="F71" s="4">
        <v>21</v>
      </c>
      <c r="G71" s="3">
        <v>130</v>
      </c>
      <c r="H71" s="3">
        <v>393</v>
      </c>
      <c r="I71" s="5">
        <v>4572</v>
      </c>
      <c r="J71" s="3">
        <v>491</v>
      </c>
      <c r="K71" s="3">
        <v>289</v>
      </c>
      <c r="L71" s="3">
        <v>1.69</v>
      </c>
      <c r="M71" s="3">
        <v>35.17</v>
      </c>
      <c r="N71" s="3" t="s">
        <v>12</v>
      </c>
    </row>
    <row r="72" spans="1:14" ht="15.75" thickBot="1">
      <c r="A72" s="3">
        <v>71</v>
      </c>
      <c r="B72" s="7" t="s">
        <v>89</v>
      </c>
      <c r="C72" s="3" t="str">
        <f>"14790556"</f>
        <v>14790556</v>
      </c>
      <c r="D72" s="3" t="s">
        <v>65</v>
      </c>
      <c r="E72" s="3">
        <v>0.28</v>
      </c>
      <c r="F72" s="4">
        <v>15</v>
      </c>
      <c r="G72" s="3">
        <v>12</v>
      </c>
      <c r="H72" s="3">
        <v>37</v>
      </c>
      <c r="I72" s="3">
        <v>480</v>
      </c>
      <c r="J72" s="3">
        <v>56</v>
      </c>
      <c r="K72" s="3">
        <v>36</v>
      </c>
      <c r="L72" s="3">
        <v>1.1</v>
      </c>
      <c r="M72" s="3">
        <v>40</v>
      </c>
      <c r="N72" s="3" t="s">
        <v>15</v>
      </c>
    </row>
    <row r="73" spans="1:14" ht="15.75" thickBot="1">
      <c r="A73" s="3">
        <v>72</v>
      </c>
      <c r="B73" s="8" t="s">
        <v>90</v>
      </c>
      <c r="C73" s="3" t="str">
        <f>"15372995"</f>
        <v>15372995</v>
      </c>
      <c r="D73" s="3" t="s">
        <v>65</v>
      </c>
      <c r="E73" s="3">
        <v>0.272</v>
      </c>
      <c r="F73" s="4">
        <v>80</v>
      </c>
      <c r="G73" s="3">
        <v>379</v>
      </c>
      <c r="H73" s="5">
        <v>1232</v>
      </c>
      <c r="I73" s="5">
        <v>10027</v>
      </c>
      <c r="J73" s="5">
        <v>1831</v>
      </c>
      <c r="K73" s="3">
        <v>947</v>
      </c>
      <c r="L73" s="3">
        <v>1.86</v>
      </c>
      <c r="M73" s="3">
        <v>26.46</v>
      </c>
      <c r="N73" s="3" t="s">
        <v>15</v>
      </c>
    </row>
    <row r="74" spans="1:14" ht="15.75" thickBot="1">
      <c r="A74" s="3">
        <v>73</v>
      </c>
      <c r="B74" s="7" t="s">
        <v>91</v>
      </c>
      <c r="C74" s="3" t="str">
        <f>"14723263"</f>
        <v>14723263</v>
      </c>
      <c r="D74" s="3" t="s">
        <v>65</v>
      </c>
      <c r="E74" s="3">
        <v>0.268</v>
      </c>
      <c r="F74" s="4">
        <v>59</v>
      </c>
      <c r="G74" s="3">
        <v>131</v>
      </c>
      <c r="H74" s="3">
        <v>523</v>
      </c>
      <c r="I74" s="5">
        <v>2142</v>
      </c>
      <c r="J74" s="3">
        <v>795</v>
      </c>
      <c r="K74" s="3">
        <v>419</v>
      </c>
      <c r="L74" s="3">
        <v>1.85</v>
      </c>
      <c r="M74" s="3">
        <v>16.35</v>
      </c>
      <c r="N74" s="3" t="s">
        <v>15</v>
      </c>
    </row>
    <row r="75" spans="1:14" ht="15.75" thickBot="1">
      <c r="A75" s="3">
        <v>74</v>
      </c>
      <c r="B75" s="8" t="s">
        <v>92</v>
      </c>
      <c r="C75" s="3" t="str">
        <f>"10902163"</f>
        <v>10902163</v>
      </c>
      <c r="D75" s="3" t="s">
        <v>65</v>
      </c>
      <c r="E75" s="3">
        <v>0.263</v>
      </c>
      <c r="F75" s="4">
        <v>58</v>
      </c>
      <c r="G75" s="3">
        <v>133</v>
      </c>
      <c r="H75" s="3">
        <v>334</v>
      </c>
      <c r="I75" s="5">
        <v>3279</v>
      </c>
      <c r="J75" s="3">
        <v>444</v>
      </c>
      <c r="K75" s="3">
        <v>322</v>
      </c>
      <c r="L75" s="3">
        <v>1.15</v>
      </c>
      <c r="M75" s="3">
        <v>24.65</v>
      </c>
      <c r="N75" s="3" t="s">
        <v>12</v>
      </c>
    </row>
    <row r="76" spans="1:14" ht="30.75" thickBot="1">
      <c r="A76" s="3">
        <v>75</v>
      </c>
      <c r="B76" s="7" t="s">
        <v>93</v>
      </c>
      <c r="C76" s="3" t="str">
        <f>"0145305X"</f>
        <v>0145305X</v>
      </c>
      <c r="D76" s="3" t="s">
        <v>65</v>
      </c>
      <c r="E76" s="3">
        <v>0.26</v>
      </c>
      <c r="F76" s="4">
        <v>58</v>
      </c>
      <c r="G76" s="3">
        <v>171</v>
      </c>
      <c r="H76" s="3">
        <v>457</v>
      </c>
      <c r="I76" s="5">
        <v>6270</v>
      </c>
      <c r="J76" s="3">
        <v>973</v>
      </c>
      <c r="K76" s="3">
        <v>443</v>
      </c>
      <c r="L76" s="3">
        <v>2.05</v>
      </c>
      <c r="M76" s="3">
        <v>36.67</v>
      </c>
      <c r="N76" s="3" t="s">
        <v>20</v>
      </c>
    </row>
    <row r="77" spans="1:14" ht="15.75" thickBot="1">
      <c r="A77" s="3">
        <v>76</v>
      </c>
      <c r="B77" s="8" t="s">
        <v>94</v>
      </c>
      <c r="C77" s="3" t="str">
        <f>"10775552"</f>
        <v>10775552</v>
      </c>
      <c r="D77" s="3" t="s">
        <v>65</v>
      </c>
      <c r="E77" s="3">
        <v>0.25</v>
      </c>
      <c r="F77" s="4">
        <v>29</v>
      </c>
      <c r="G77" s="3">
        <v>6</v>
      </c>
      <c r="H77" s="3">
        <v>27</v>
      </c>
      <c r="I77" s="3">
        <v>0</v>
      </c>
      <c r="J77" s="3">
        <v>43</v>
      </c>
      <c r="K77" s="3">
        <v>25</v>
      </c>
      <c r="L77" s="3">
        <v>1.37</v>
      </c>
      <c r="M77" s="3">
        <v>0</v>
      </c>
      <c r="N77" s="3" t="s">
        <v>12</v>
      </c>
    </row>
    <row r="78" spans="1:14" ht="15.75" thickBot="1">
      <c r="A78" s="3">
        <v>77</v>
      </c>
      <c r="B78" s="7" t="s">
        <v>95</v>
      </c>
      <c r="C78" s="3" t="str">
        <f>"15566811"</f>
        <v>15566811</v>
      </c>
      <c r="D78" s="3" t="s">
        <v>65</v>
      </c>
      <c r="E78" s="3">
        <v>0.248</v>
      </c>
      <c r="F78" s="4">
        <v>61</v>
      </c>
      <c r="G78" s="3">
        <v>206</v>
      </c>
      <c r="H78" s="3">
        <v>863</v>
      </c>
      <c r="I78" s="5">
        <v>6849</v>
      </c>
      <c r="J78" s="5">
        <v>1371</v>
      </c>
      <c r="K78" s="3">
        <v>831</v>
      </c>
      <c r="L78" s="3">
        <v>1.59</v>
      </c>
      <c r="M78" s="3">
        <v>33.25</v>
      </c>
      <c r="N78" s="3" t="s">
        <v>12</v>
      </c>
    </row>
    <row r="79" spans="1:14" ht="30.75" thickBot="1">
      <c r="A79" s="3">
        <v>78</v>
      </c>
      <c r="B79" s="8" t="s">
        <v>96</v>
      </c>
      <c r="C79" s="3" t="str">
        <f>"13653156"</f>
        <v>13653156</v>
      </c>
      <c r="D79" s="3" t="s">
        <v>65</v>
      </c>
      <c r="E79" s="3">
        <v>0.241</v>
      </c>
      <c r="F79" s="4">
        <v>59</v>
      </c>
      <c r="G79" s="3">
        <v>180</v>
      </c>
      <c r="H79" s="3">
        <v>649</v>
      </c>
      <c r="I79" s="5">
        <v>5517</v>
      </c>
      <c r="J79" s="5">
        <v>1013</v>
      </c>
      <c r="K79" s="3">
        <v>601</v>
      </c>
      <c r="L79" s="3">
        <v>1.56</v>
      </c>
      <c r="M79" s="3">
        <v>30.65</v>
      </c>
      <c r="N79" s="3" t="s">
        <v>15</v>
      </c>
    </row>
    <row r="80" spans="1:14" ht="15.75" thickBot="1">
      <c r="A80" s="3">
        <v>79</v>
      </c>
      <c r="B80" s="7" t="s">
        <v>97</v>
      </c>
      <c r="C80" s="3" t="str">
        <f>"14390973"</f>
        <v>14390973</v>
      </c>
      <c r="D80" s="3" t="s">
        <v>65</v>
      </c>
      <c r="E80" s="3">
        <v>0.237</v>
      </c>
      <c r="F80" s="4">
        <v>44</v>
      </c>
      <c r="G80" s="3">
        <v>106</v>
      </c>
      <c r="H80" s="3">
        <v>326</v>
      </c>
      <c r="I80" s="5">
        <v>2280</v>
      </c>
      <c r="J80" s="3">
        <v>465</v>
      </c>
      <c r="K80" s="3">
        <v>262</v>
      </c>
      <c r="L80" s="3">
        <v>1.71</v>
      </c>
      <c r="M80" s="3">
        <v>21.51</v>
      </c>
      <c r="N80" s="3" t="s">
        <v>29</v>
      </c>
    </row>
    <row r="81" spans="1:14" ht="30.75" thickBot="1">
      <c r="A81" s="3">
        <v>80</v>
      </c>
      <c r="B81" s="8" t="s">
        <v>98</v>
      </c>
      <c r="C81" s="3" t="str">
        <f>"16614917"</f>
        <v>16614917</v>
      </c>
      <c r="D81" s="3" t="s">
        <v>65</v>
      </c>
      <c r="E81" s="3">
        <v>0.236</v>
      </c>
      <c r="F81" s="4">
        <v>28</v>
      </c>
      <c r="G81" s="3">
        <v>35</v>
      </c>
      <c r="H81" s="3">
        <v>151</v>
      </c>
      <c r="I81" s="5">
        <v>3495</v>
      </c>
      <c r="J81" s="3">
        <v>224</v>
      </c>
      <c r="K81" s="3">
        <v>140</v>
      </c>
      <c r="L81" s="3">
        <v>1.54</v>
      </c>
      <c r="M81" s="3">
        <v>99.86</v>
      </c>
      <c r="N81" s="3" t="s">
        <v>99</v>
      </c>
    </row>
    <row r="82" spans="1:14" ht="15.75" thickBot="1">
      <c r="A82" s="3">
        <v>81</v>
      </c>
      <c r="B82" s="7" t="s">
        <v>100</v>
      </c>
      <c r="C82" s="3" t="str">
        <f>"19318405"</f>
        <v>19318405</v>
      </c>
      <c r="D82" s="3" t="s">
        <v>65</v>
      </c>
      <c r="E82" s="3">
        <v>0.236</v>
      </c>
      <c r="F82" s="4">
        <v>66</v>
      </c>
      <c r="G82" s="3">
        <v>108</v>
      </c>
      <c r="H82" s="3">
        <v>566</v>
      </c>
      <c r="I82" s="5">
        <v>3559</v>
      </c>
      <c r="J82" s="3">
        <v>686</v>
      </c>
      <c r="K82" s="3">
        <v>541</v>
      </c>
      <c r="L82" s="3">
        <v>1.14</v>
      </c>
      <c r="M82" s="3">
        <v>32.95</v>
      </c>
      <c r="N82" s="3" t="s">
        <v>12</v>
      </c>
    </row>
    <row r="83" spans="1:14" ht="15.75" thickBot="1">
      <c r="A83" s="3">
        <v>82</v>
      </c>
      <c r="B83" s="8" t="s">
        <v>101</v>
      </c>
      <c r="C83" s="3" t="str">
        <f>"14661861"</f>
        <v>14661861</v>
      </c>
      <c r="D83" s="3" t="s">
        <v>65</v>
      </c>
      <c r="E83" s="3">
        <v>0.234</v>
      </c>
      <c r="F83" s="4">
        <v>32</v>
      </c>
      <c r="G83" s="3">
        <v>17</v>
      </c>
      <c r="H83" s="3">
        <v>253</v>
      </c>
      <c r="I83" s="3">
        <v>693</v>
      </c>
      <c r="J83" s="3">
        <v>393</v>
      </c>
      <c r="K83" s="3">
        <v>247</v>
      </c>
      <c r="L83" s="3">
        <v>1.53</v>
      </c>
      <c r="M83" s="3">
        <v>40.76</v>
      </c>
      <c r="N83" s="3" t="s">
        <v>12</v>
      </c>
    </row>
    <row r="84" spans="1:14" ht="15.75" thickBot="1">
      <c r="A84" s="3">
        <v>83</v>
      </c>
      <c r="B84" s="7" t="s">
        <v>102</v>
      </c>
      <c r="C84" s="3" t="str">
        <f>"13653083"</f>
        <v>13653083</v>
      </c>
      <c r="D84" s="3" t="s">
        <v>65</v>
      </c>
      <c r="E84" s="3">
        <v>0.229</v>
      </c>
      <c r="F84" s="4">
        <v>55</v>
      </c>
      <c r="G84" s="3">
        <v>108</v>
      </c>
      <c r="H84" s="3">
        <v>441</v>
      </c>
      <c r="I84" s="5">
        <v>4415</v>
      </c>
      <c r="J84" s="3">
        <v>519</v>
      </c>
      <c r="K84" s="3">
        <v>405</v>
      </c>
      <c r="L84" s="3">
        <v>1.35</v>
      </c>
      <c r="M84" s="3">
        <v>40.88</v>
      </c>
      <c r="N84" s="3" t="s">
        <v>15</v>
      </c>
    </row>
    <row r="85" spans="1:14" ht="15.75" thickBot="1">
      <c r="A85" s="3">
        <v>84</v>
      </c>
      <c r="B85" s="8" t="s">
        <v>103</v>
      </c>
      <c r="C85" s="3" t="str">
        <f>"14694409"</f>
        <v>14694409</v>
      </c>
      <c r="D85" s="3" t="s">
        <v>65</v>
      </c>
      <c r="E85" s="3">
        <v>0.228</v>
      </c>
      <c r="F85" s="4">
        <v>63</v>
      </c>
      <c r="G85" s="3">
        <v>201</v>
      </c>
      <c r="H85" s="3">
        <v>746</v>
      </c>
      <c r="I85" s="5">
        <v>2852</v>
      </c>
      <c r="J85" s="5">
        <v>1035</v>
      </c>
      <c r="K85" s="3">
        <v>631</v>
      </c>
      <c r="L85" s="3">
        <v>1.65</v>
      </c>
      <c r="M85" s="3">
        <v>14.19</v>
      </c>
      <c r="N85" s="3" t="s">
        <v>15</v>
      </c>
    </row>
    <row r="86" spans="1:14" ht="15.75" thickBot="1">
      <c r="A86" s="3">
        <v>85</v>
      </c>
      <c r="B86" s="7" t="s">
        <v>104</v>
      </c>
      <c r="C86" s="3" t="str">
        <f>"14770962"</f>
        <v>14770962</v>
      </c>
      <c r="D86" s="3" t="s">
        <v>65</v>
      </c>
      <c r="E86" s="3">
        <v>0.226</v>
      </c>
      <c r="F86" s="4">
        <v>61</v>
      </c>
      <c r="G86" s="3">
        <v>108</v>
      </c>
      <c r="H86" s="3">
        <v>666</v>
      </c>
      <c r="I86" s="5">
        <v>2998</v>
      </c>
      <c r="J86" s="3">
        <v>849</v>
      </c>
      <c r="K86" s="3">
        <v>571</v>
      </c>
      <c r="L86" s="3">
        <v>1.4</v>
      </c>
      <c r="M86" s="3">
        <v>27.76</v>
      </c>
      <c r="N86" s="3" t="s">
        <v>15</v>
      </c>
    </row>
    <row r="87" spans="1:14" ht="15.75" thickBot="1">
      <c r="A87" s="3">
        <v>86</v>
      </c>
      <c r="B87" s="8" t="s">
        <v>105</v>
      </c>
      <c r="C87" s="3" t="str">
        <f>"19318448"</f>
        <v>19318448</v>
      </c>
      <c r="D87" s="3" t="s">
        <v>65</v>
      </c>
      <c r="E87" s="3">
        <v>0.226</v>
      </c>
      <c r="F87" s="4">
        <v>46</v>
      </c>
      <c r="G87" s="3">
        <v>45</v>
      </c>
      <c r="H87" s="3">
        <v>142</v>
      </c>
      <c r="I87" s="5">
        <v>1605</v>
      </c>
      <c r="J87" s="3">
        <v>232</v>
      </c>
      <c r="K87" s="3">
        <v>141</v>
      </c>
      <c r="L87" s="3">
        <v>1.39</v>
      </c>
      <c r="M87" s="3">
        <v>35.67</v>
      </c>
      <c r="N87" s="3" t="s">
        <v>12</v>
      </c>
    </row>
    <row r="88" spans="1:14" ht="15.75" thickBot="1">
      <c r="A88" s="3">
        <v>87</v>
      </c>
      <c r="B88" s="7" t="s">
        <v>106</v>
      </c>
      <c r="C88" s="3" t="str">
        <f>"15578976"</f>
        <v>15578976</v>
      </c>
      <c r="D88" s="3" t="s">
        <v>65</v>
      </c>
      <c r="E88" s="3">
        <v>0.223</v>
      </c>
      <c r="F88" s="4">
        <v>38</v>
      </c>
      <c r="G88" s="3">
        <v>30</v>
      </c>
      <c r="H88" s="3">
        <v>196</v>
      </c>
      <c r="I88" s="5">
        <v>1009</v>
      </c>
      <c r="J88" s="3">
        <v>196</v>
      </c>
      <c r="K88" s="3">
        <v>170</v>
      </c>
      <c r="L88" s="3">
        <v>1.2</v>
      </c>
      <c r="M88" s="3">
        <v>33.63</v>
      </c>
      <c r="N88" s="3" t="s">
        <v>12</v>
      </c>
    </row>
    <row r="89" spans="1:14" ht="15.75" thickBot="1">
      <c r="A89" s="3">
        <v>88</v>
      </c>
      <c r="B89" s="8" t="s">
        <v>107</v>
      </c>
      <c r="C89" s="3" t="str">
        <f>"15027732"</f>
        <v>15027732</v>
      </c>
      <c r="D89" s="3" t="s">
        <v>65</v>
      </c>
      <c r="E89" s="3">
        <v>0.221</v>
      </c>
      <c r="F89" s="4">
        <v>47</v>
      </c>
      <c r="G89" s="3">
        <v>53</v>
      </c>
      <c r="H89" s="3">
        <v>296</v>
      </c>
      <c r="I89" s="5">
        <v>1438</v>
      </c>
      <c r="J89" s="3">
        <v>283</v>
      </c>
      <c r="K89" s="3">
        <v>220</v>
      </c>
      <c r="L89" s="3">
        <v>1.32</v>
      </c>
      <c r="M89" s="3">
        <v>27.13</v>
      </c>
      <c r="N89" s="3" t="s">
        <v>15</v>
      </c>
    </row>
    <row r="90" spans="1:14" ht="15.75" thickBot="1">
      <c r="A90" s="3">
        <v>89</v>
      </c>
      <c r="B90" s="7" t="s">
        <v>108</v>
      </c>
      <c r="C90" s="3" t="str">
        <f>"18715281"</f>
        <v>18715281</v>
      </c>
      <c r="D90" s="3" t="s">
        <v>65</v>
      </c>
      <c r="E90" s="3">
        <v>0.221</v>
      </c>
      <c r="F90" s="4">
        <v>35</v>
      </c>
      <c r="G90" s="3">
        <v>39</v>
      </c>
      <c r="H90" s="3">
        <v>130</v>
      </c>
      <c r="I90" s="5">
        <v>2658</v>
      </c>
      <c r="J90" s="3">
        <v>240</v>
      </c>
      <c r="K90" s="3">
        <v>121</v>
      </c>
      <c r="L90" s="3">
        <v>2.08</v>
      </c>
      <c r="M90" s="3">
        <v>68.15</v>
      </c>
      <c r="N90" s="3" t="s">
        <v>20</v>
      </c>
    </row>
    <row r="91" spans="1:14" ht="30.75" thickBot="1">
      <c r="A91" s="3">
        <v>90</v>
      </c>
      <c r="B91" s="8" t="s">
        <v>109</v>
      </c>
      <c r="C91" s="3" t="str">
        <f>"10467408"</f>
        <v>10467408</v>
      </c>
      <c r="D91" s="3" t="s">
        <v>65</v>
      </c>
      <c r="E91" s="3">
        <v>0.22</v>
      </c>
      <c r="F91" s="4">
        <v>58</v>
      </c>
      <c r="G91" s="3">
        <v>155</v>
      </c>
      <c r="H91" s="3">
        <v>329</v>
      </c>
      <c r="I91" s="5">
        <v>6916</v>
      </c>
      <c r="J91" s="3">
        <v>555</v>
      </c>
      <c r="K91" s="3">
        <v>310</v>
      </c>
      <c r="L91" s="3">
        <v>1.83</v>
      </c>
      <c r="M91" s="3">
        <v>44.62</v>
      </c>
      <c r="N91" s="3" t="s">
        <v>110</v>
      </c>
    </row>
    <row r="92" spans="1:14" ht="30.75" thickBot="1">
      <c r="A92" s="3">
        <v>91</v>
      </c>
      <c r="B92" s="7" t="s">
        <v>111</v>
      </c>
      <c r="C92" s="3" t="str">
        <f>"14354373"</f>
        <v>14354373</v>
      </c>
      <c r="D92" s="3" t="s">
        <v>65</v>
      </c>
      <c r="E92" s="3">
        <v>0.215</v>
      </c>
      <c r="F92" s="4">
        <v>69</v>
      </c>
      <c r="G92" s="3">
        <v>325</v>
      </c>
      <c r="H92" s="3">
        <v>649</v>
      </c>
      <c r="I92" s="5">
        <v>9790</v>
      </c>
      <c r="J92" s="5">
        <v>1013</v>
      </c>
      <c r="K92" s="3">
        <v>631</v>
      </c>
      <c r="L92" s="3">
        <v>1.57</v>
      </c>
      <c r="M92" s="3">
        <v>30.12</v>
      </c>
      <c r="N92" s="3" t="s">
        <v>29</v>
      </c>
    </row>
    <row r="93" spans="1:14" ht="30.75" thickBot="1">
      <c r="A93" s="3">
        <v>92</v>
      </c>
      <c r="B93" s="8" t="s">
        <v>112</v>
      </c>
      <c r="C93" s="3" t="str">
        <f>"09034641"</f>
        <v>09034641</v>
      </c>
      <c r="D93" s="3" t="s">
        <v>65</v>
      </c>
      <c r="E93" s="3">
        <v>0.211</v>
      </c>
      <c r="F93" s="4">
        <v>54</v>
      </c>
      <c r="G93" s="3">
        <v>100</v>
      </c>
      <c r="H93" s="3">
        <v>405</v>
      </c>
      <c r="I93" s="5">
        <v>3058</v>
      </c>
      <c r="J93" s="3">
        <v>455</v>
      </c>
      <c r="K93" s="3">
        <v>359</v>
      </c>
      <c r="L93" s="3">
        <v>1.28</v>
      </c>
      <c r="M93" s="3">
        <v>30.58</v>
      </c>
      <c r="N93" s="3" t="s">
        <v>15</v>
      </c>
    </row>
    <row r="94" spans="1:14" ht="15.75" thickBot="1">
      <c r="A94" s="3">
        <v>93</v>
      </c>
      <c r="B94" s="7" t="s">
        <v>113</v>
      </c>
      <c r="C94" s="3" t="str">
        <f>"09663274"</f>
        <v>09663274</v>
      </c>
      <c r="D94" s="3" t="s">
        <v>65</v>
      </c>
      <c r="E94" s="3">
        <v>0.21</v>
      </c>
      <c r="F94" s="4">
        <v>42</v>
      </c>
      <c r="G94" s="3">
        <v>55</v>
      </c>
      <c r="H94" s="3">
        <v>230</v>
      </c>
      <c r="I94" s="5">
        <v>1372</v>
      </c>
      <c r="J94" s="3">
        <v>259</v>
      </c>
      <c r="K94" s="3">
        <v>225</v>
      </c>
      <c r="L94" s="3">
        <v>1.05</v>
      </c>
      <c r="M94" s="3">
        <v>24.95</v>
      </c>
      <c r="N94" s="3" t="s">
        <v>20</v>
      </c>
    </row>
    <row r="95" spans="1:14" ht="30.75" thickBot="1">
      <c r="A95" s="3">
        <v>94</v>
      </c>
      <c r="B95" s="8" t="s">
        <v>114</v>
      </c>
      <c r="C95" s="3" t="str">
        <f>"07328893"</f>
        <v>07328893</v>
      </c>
      <c r="D95" s="3" t="s">
        <v>65</v>
      </c>
      <c r="E95" s="3">
        <v>0.21</v>
      </c>
      <c r="F95" s="4">
        <v>64</v>
      </c>
      <c r="G95" s="3">
        <v>195</v>
      </c>
      <c r="H95" s="3">
        <v>749</v>
      </c>
      <c r="I95" s="5">
        <v>4236</v>
      </c>
      <c r="J95" s="5">
        <v>1141</v>
      </c>
      <c r="K95" s="3">
        <v>713</v>
      </c>
      <c r="L95" s="3">
        <v>1.58</v>
      </c>
      <c r="M95" s="3">
        <v>21.72</v>
      </c>
      <c r="N95" s="3" t="s">
        <v>20</v>
      </c>
    </row>
    <row r="96" spans="1:14" ht="30.75" thickBot="1">
      <c r="A96" s="3">
        <v>95</v>
      </c>
      <c r="B96" s="7" t="s">
        <v>115</v>
      </c>
      <c r="C96" s="3" t="str">
        <f>"16000781"</f>
        <v>16000781</v>
      </c>
      <c r="D96" s="3" t="s">
        <v>65</v>
      </c>
      <c r="E96" s="3">
        <v>0.208</v>
      </c>
      <c r="F96" s="4">
        <v>35</v>
      </c>
      <c r="G96" s="3">
        <v>42</v>
      </c>
      <c r="H96" s="3">
        <v>206</v>
      </c>
      <c r="I96" s="5">
        <v>1095</v>
      </c>
      <c r="J96" s="3">
        <v>180</v>
      </c>
      <c r="K96" s="3">
        <v>187</v>
      </c>
      <c r="L96" s="3">
        <v>0.84</v>
      </c>
      <c r="M96" s="3">
        <v>26.07</v>
      </c>
      <c r="N96" s="3" t="s">
        <v>15</v>
      </c>
    </row>
    <row r="97" spans="1:14" ht="15.75" thickBot="1">
      <c r="A97" s="3">
        <v>96</v>
      </c>
      <c r="B97" s="8" t="s">
        <v>116</v>
      </c>
      <c r="C97" s="3" t="str">
        <f>"11485493"</f>
        <v>11485493</v>
      </c>
      <c r="D97" s="3" t="s">
        <v>117</v>
      </c>
      <c r="E97" s="3">
        <v>0.207</v>
      </c>
      <c r="F97" s="4">
        <v>42</v>
      </c>
      <c r="G97" s="3">
        <v>18</v>
      </c>
      <c r="H97" s="3">
        <v>106</v>
      </c>
      <c r="I97" s="3">
        <v>588</v>
      </c>
      <c r="J97" s="3">
        <v>91</v>
      </c>
      <c r="K97" s="3">
        <v>104</v>
      </c>
      <c r="L97" s="3">
        <v>0.83</v>
      </c>
      <c r="M97" s="3">
        <v>32.67</v>
      </c>
      <c r="N97" s="3" t="s">
        <v>118</v>
      </c>
    </row>
    <row r="98" spans="1:14" ht="15.75" thickBot="1">
      <c r="A98" s="3">
        <v>97</v>
      </c>
      <c r="B98" s="7" t="s">
        <v>119</v>
      </c>
      <c r="C98" s="3" t="str">
        <f>"15284336"</f>
        <v>15284336</v>
      </c>
      <c r="D98" s="3" t="s">
        <v>117</v>
      </c>
      <c r="E98" s="3">
        <v>0.205</v>
      </c>
      <c r="F98" s="4">
        <v>31</v>
      </c>
      <c r="G98" s="3">
        <v>19</v>
      </c>
      <c r="H98" s="3">
        <v>135</v>
      </c>
      <c r="I98" s="3">
        <v>542</v>
      </c>
      <c r="J98" s="3">
        <v>158</v>
      </c>
      <c r="K98" s="3">
        <v>126</v>
      </c>
      <c r="L98" s="3">
        <v>1.06</v>
      </c>
      <c r="M98" s="3">
        <v>28.53</v>
      </c>
      <c r="N98" s="3" t="s">
        <v>12</v>
      </c>
    </row>
    <row r="99" spans="1:14" ht="15.75" thickBot="1">
      <c r="A99" s="3">
        <v>98</v>
      </c>
      <c r="B99" s="8" t="s">
        <v>120</v>
      </c>
      <c r="C99" s="3" t="str">
        <f>"13993038"</f>
        <v>13993038</v>
      </c>
      <c r="D99" s="3" t="s">
        <v>117</v>
      </c>
      <c r="E99" s="3">
        <v>0.202</v>
      </c>
      <c r="F99" s="4">
        <v>51</v>
      </c>
      <c r="G99" s="3">
        <v>114</v>
      </c>
      <c r="H99" s="3">
        <v>412</v>
      </c>
      <c r="I99" s="5">
        <v>3085</v>
      </c>
      <c r="J99" s="3">
        <v>626</v>
      </c>
      <c r="K99" s="3">
        <v>350</v>
      </c>
      <c r="L99" s="3">
        <v>1.67</v>
      </c>
      <c r="M99" s="3">
        <v>27.06</v>
      </c>
      <c r="N99" s="3" t="s">
        <v>15</v>
      </c>
    </row>
    <row r="100" spans="1:14" ht="15.75" thickBot="1">
      <c r="A100" s="3">
        <v>99</v>
      </c>
      <c r="B100" s="7" t="s">
        <v>121</v>
      </c>
      <c r="C100" s="3" t="str">
        <f>"13653024"</f>
        <v>13653024</v>
      </c>
      <c r="D100" s="3" t="s">
        <v>117</v>
      </c>
      <c r="E100" s="3">
        <v>0.202</v>
      </c>
      <c r="F100" s="4">
        <v>46</v>
      </c>
      <c r="G100" s="3">
        <v>54</v>
      </c>
      <c r="H100" s="3">
        <v>257</v>
      </c>
      <c r="I100" s="5">
        <v>2285</v>
      </c>
      <c r="J100" s="3">
        <v>294</v>
      </c>
      <c r="K100" s="3">
        <v>239</v>
      </c>
      <c r="L100" s="3">
        <v>1.35</v>
      </c>
      <c r="M100" s="3">
        <v>42.31</v>
      </c>
      <c r="N100" s="3" t="s">
        <v>15</v>
      </c>
    </row>
    <row r="101" spans="1:14" ht="15.75" thickBot="1">
      <c r="A101" s="3">
        <v>100</v>
      </c>
      <c r="B101" s="8" t="s">
        <v>122</v>
      </c>
      <c r="C101" s="3" t="str">
        <f>"20411006"</f>
        <v>20411006</v>
      </c>
      <c r="D101" s="3" t="s">
        <v>117</v>
      </c>
      <c r="E101" s="3">
        <v>0.198</v>
      </c>
      <c r="F101" s="4">
        <v>42</v>
      </c>
      <c r="G101" s="3">
        <v>24</v>
      </c>
      <c r="H101" s="3">
        <v>210</v>
      </c>
      <c r="I101" s="5">
        <v>1020</v>
      </c>
      <c r="J101" s="3">
        <v>365</v>
      </c>
      <c r="K101" s="3">
        <v>202</v>
      </c>
      <c r="L101" s="3">
        <v>1.77</v>
      </c>
      <c r="M101" s="3">
        <v>42.5</v>
      </c>
      <c r="N101" s="3" t="s">
        <v>29</v>
      </c>
    </row>
    <row r="102" spans="1:14" ht="30.75" thickBot="1">
      <c r="A102" s="3">
        <v>101</v>
      </c>
      <c r="B102" s="7" t="s">
        <v>123</v>
      </c>
      <c r="C102" s="3" t="str">
        <f>"1574695X"</f>
        <v>1574695X</v>
      </c>
      <c r="D102" s="3" t="s">
        <v>117</v>
      </c>
      <c r="E102" s="3">
        <v>0.198</v>
      </c>
      <c r="F102" s="4">
        <v>56</v>
      </c>
      <c r="G102" s="3">
        <v>98</v>
      </c>
      <c r="H102" s="3">
        <v>402</v>
      </c>
      <c r="I102" s="5">
        <v>4136</v>
      </c>
      <c r="J102" s="3">
        <v>616</v>
      </c>
      <c r="K102" s="3">
        <v>347</v>
      </c>
      <c r="L102" s="3">
        <v>1.62</v>
      </c>
      <c r="M102" s="3">
        <v>42.2</v>
      </c>
      <c r="N102" s="3" t="s">
        <v>15</v>
      </c>
    </row>
    <row r="103" spans="1:14" ht="30.75" thickBot="1">
      <c r="A103" s="3">
        <v>102</v>
      </c>
      <c r="B103" s="8" t="s">
        <v>124</v>
      </c>
      <c r="C103" s="3" t="str">
        <f>"14230097"</f>
        <v>14230097</v>
      </c>
      <c r="D103" s="3" t="s">
        <v>117</v>
      </c>
      <c r="E103" s="3">
        <v>0.197</v>
      </c>
      <c r="F103" s="4">
        <v>68</v>
      </c>
      <c r="G103" s="3">
        <v>161</v>
      </c>
      <c r="H103" s="3">
        <v>468</v>
      </c>
      <c r="I103" s="5">
        <v>4034</v>
      </c>
      <c r="J103" s="3">
        <v>622</v>
      </c>
      <c r="K103" s="3">
        <v>441</v>
      </c>
      <c r="L103" s="3">
        <v>1.32</v>
      </c>
      <c r="M103" s="3">
        <v>25.06</v>
      </c>
      <c r="N103" s="3" t="s">
        <v>67</v>
      </c>
    </row>
    <row r="104" spans="1:14" ht="15.75" thickBot="1">
      <c r="A104" s="3">
        <v>103</v>
      </c>
      <c r="B104" s="7" t="s">
        <v>125</v>
      </c>
      <c r="C104" s="3" t="str">
        <f>"13990039"</f>
        <v>13990039</v>
      </c>
      <c r="D104" s="3" t="s">
        <v>117</v>
      </c>
      <c r="E104" s="3">
        <v>0.196</v>
      </c>
      <c r="F104" s="4">
        <v>71</v>
      </c>
      <c r="G104" s="3">
        <v>160</v>
      </c>
      <c r="H104" s="3">
        <v>596</v>
      </c>
      <c r="I104" s="5">
        <v>3105</v>
      </c>
      <c r="J104" s="3">
        <v>662</v>
      </c>
      <c r="K104" s="3">
        <v>535</v>
      </c>
      <c r="L104" s="3">
        <v>1.41</v>
      </c>
      <c r="M104" s="3">
        <v>19.41</v>
      </c>
      <c r="N104" s="3" t="s">
        <v>15</v>
      </c>
    </row>
    <row r="105" spans="1:14" ht="15.75" thickBot="1">
      <c r="A105" s="3">
        <v>104</v>
      </c>
      <c r="B105" s="8" t="s">
        <v>126</v>
      </c>
      <c r="C105" s="3" t="str">
        <f>"01650378"</f>
        <v>01650378</v>
      </c>
      <c r="D105" s="3" t="s">
        <v>117</v>
      </c>
      <c r="E105" s="3">
        <v>0.194</v>
      </c>
      <c r="F105" s="4">
        <v>53</v>
      </c>
      <c r="G105" s="3">
        <v>99</v>
      </c>
      <c r="H105" s="3">
        <v>258</v>
      </c>
      <c r="I105" s="5">
        <v>3958</v>
      </c>
      <c r="J105" s="3">
        <v>434</v>
      </c>
      <c r="K105" s="3">
        <v>247</v>
      </c>
      <c r="L105" s="3">
        <v>1.69</v>
      </c>
      <c r="M105" s="3">
        <v>39.98</v>
      </c>
      <c r="N105" s="3" t="s">
        <v>20</v>
      </c>
    </row>
    <row r="106" spans="1:14" ht="15.75" thickBot="1">
      <c r="A106" s="3">
        <v>105</v>
      </c>
      <c r="B106" s="7" t="s">
        <v>127</v>
      </c>
      <c r="C106" s="3" t="str">
        <f>"15675769"</f>
        <v>15675769</v>
      </c>
      <c r="D106" s="3" t="s">
        <v>117</v>
      </c>
      <c r="E106" s="3">
        <v>0.188</v>
      </c>
      <c r="F106" s="4">
        <v>55</v>
      </c>
      <c r="G106" s="3">
        <v>249</v>
      </c>
      <c r="H106" s="3">
        <v>722</v>
      </c>
      <c r="I106" s="5">
        <v>6507</v>
      </c>
      <c r="J106" s="5">
        <v>1137</v>
      </c>
      <c r="K106" s="3">
        <v>697</v>
      </c>
      <c r="L106" s="3">
        <v>1.56</v>
      </c>
      <c r="M106" s="3">
        <v>26.13</v>
      </c>
      <c r="N106" s="3" t="s">
        <v>20</v>
      </c>
    </row>
    <row r="107" spans="1:14" ht="15.75" thickBot="1">
      <c r="A107" s="3">
        <v>106</v>
      </c>
      <c r="B107" s="8" t="s">
        <v>128</v>
      </c>
      <c r="C107" s="3" t="str">
        <f>"17402530"</f>
        <v>17402530</v>
      </c>
      <c r="D107" s="3" t="s">
        <v>117</v>
      </c>
      <c r="E107" s="3">
        <v>0.18</v>
      </c>
      <c r="F107" s="4">
        <v>28</v>
      </c>
      <c r="G107" s="3">
        <v>57</v>
      </c>
      <c r="H107" s="3">
        <v>93</v>
      </c>
      <c r="I107" s="5">
        <v>3908</v>
      </c>
      <c r="J107" s="3">
        <v>100</v>
      </c>
      <c r="K107" s="3">
        <v>93</v>
      </c>
      <c r="L107" s="3">
        <v>0.81</v>
      </c>
      <c r="M107" s="3">
        <v>68.56</v>
      </c>
      <c r="N107" s="3" t="s">
        <v>15</v>
      </c>
    </row>
    <row r="108" spans="1:14" ht="15.75" thickBot="1">
      <c r="A108" s="3">
        <v>107</v>
      </c>
      <c r="B108" s="7" t="s">
        <v>129</v>
      </c>
      <c r="C108" s="3" t="str">
        <f>"17424933"</f>
        <v>17424933</v>
      </c>
      <c r="D108" s="3" t="s">
        <v>117</v>
      </c>
      <c r="E108" s="3">
        <v>0.175</v>
      </c>
      <c r="F108" s="4">
        <v>16</v>
      </c>
      <c r="G108" s="3">
        <v>5</v>
      </c>
      <c r="H108" s="3">
        <v>49</v>
      </c>
      <c r="I108" s="3">
        <v>244</v>
      </c>
      <c r="J108" s="3">
        <v>67</v>
      </c>
      <c r="K108" s="3">
        <v>48</v>
      </c>
      <c r="L108" s="3">
        <v>1.5</v>
      </c>
      <c r="M108" s="3">
        <v>48.8</v>
      </c>
      <c r="N108" s="3" t="s">
        <v>15</v>
      </c>
    </row>
    <row r="109" spans="1:14" ht="15.75" thickBot="1">
      <c r="A109" s="3">
        <v>108</v>
      </c>
      <c r="B109" s="8" t="s">
        <v>130</v>
      </c>
      <c r="C109" s="3" t="str">
        <f>"21505608"</f>
        <v>21505608</v>
      </c>
      <c r="D109" s="3" t="s">
        <v>117</v>
      </c>
      <c r="E109" s="3">
        <v>0.175</v>
      </c>
      <c r="F109" s="4">
        <v>4</v>
      </c>
      <c r="G109" s="3">
        <v>58</v>
      </c>
      <c r="H109" s="3">
        <v>105</v>
      </c>
      <c r="I109" s="5">
        <v>2425</v>
      </c>
      <c r="J109" s="3">
        <v>63</v>
      </c>
      <c r="K109" s="3">
        <v>94</v>
      </c>
      <c r="L109" s="3">
        <v>0.67</v>
      </c>
      <c r="M109" s="3">
        <v>41.81</v>
      </c>
      <c r="N109" s="3" t="s">
        <v>12</v>
      </c>
    </row>
    <row r="110" spans="1:14" ht="15.75" thickBot="1">
      <c r="A110" s="3">
        <v>109</v>
      </c>
      <c r="B110" s="7" t="s">
        <v>131</v>
      </c>
      <c r="C110" s="3" t="str">
        <f>"0392856X"</f>
        <v>0392856X</v>
      </c>
      <c r="D110" s="3" t="s">
        <v>117</v>
      </c>
      <c r="E110" s="3">
        <v>0.172</v>
      </c>
      <c r="F110" s="4">
        <v>55</v>
      </c>
      <c r="G110" s="3">
        <v>96</v>
      </c>
      <c r="H110" s="3">
        <v>925</v>
      </c>
      <c r="I110" s="5">
        <v>2052</v>
      </c>
      <c r="J110" s="3">
        <v>859</v>
      </c>
      <c r="K110" s="3">
        <v>738</v>
      </c>
      <c r="L110" s="3">
        <v>1</v>
      </c>
      <c r="M110" s="3">
        <v>21.38</v>
      </c>
      <c r="N110" s="3" t="s">
        <v>132</v>
      </c>
    </row>
    <row r="111" spans="1:14" ht="15.75" thickBot="1">
      <c r="A111" s="3">
        <v>110</v>
      </c>
      <c r="B111" s="8" t="s">
        <v>133</v>
      </c>
      <c r="C111" s="3" t="str">
        <f>"13993089"</f>
        <v>13993089</v>
      </c>
      <c r="D111" s="3" t="s">
        <v>117</v>
      </c>
      <c r="E111" s="3">
        <v>0.169</v>
      </c>
      <c r="F111" s="4">
        <v>38</v>
      </c>
      <c r="G111" s="3">
        <v>21</v>
      </c>
      <c r="H111" s="3">
        <v>165</v>
      </c>
      <c r="I111" s="3">
        <v>773</v>
      </c>
      <c r="J111" s="3">
        <v>171</v>
      </c>
      <c r="K111" s="3">
        <v>143</v>
      </c>
      <c r="L111" s="3">
        <v>1.48</v>
      </c>
      <c r="M111" s="3">
        <v>36.81</v>
      </c>
      <c r="N111" s="3" t="s">
        <v>15</v>
      </c>
    </row>
    <row r="112" spans="1:14" ht="15.75" thickBot="1">
      <c r="A112" s="3">
        <v>111</v>
      </c>
      <c r="B112" s="7" t="s">
        <v>134</v>
      </c>
      <c r="C112" s="3" t="str">
        <f>"13993062"</f>
        <v>13993062</v>
      </c>
      <c r="D112" s="3" t="s">
        <v>117</v>
      </c>
      <c r="E112" s="3">
        <v>0.163</v>
      </c>
      <c r="F112" s="4">
        <v>37</v>
      </c>
      <c r="G112" s="3">
        <v>116</v>
      </c>
      <c r="H112" s="3">
        <v>292</v>
      </c>
      <c r="I112" s="5">
        <v>2622</v>
      </c>
      <c r="J112" s="3">
        <v>338</v>
      </c>
      <c r="K112" s="3">
        <v>264</v>
      </c>
      <c r="L112" s="3">
        <v>1.36</v>
      </c>
      <c r="M112" s="3">
        <v>22.6</v>
      </c>
      <c r="N112" s="3" t="s">
        <v>15</v>
      </c>
    </row>
    <row r="113" spans="1:14" ht="15.75" thickBot="1">
      <c r="A113" s="3">
        <v>112</v>
      </c>
      <c r="B113" s="8" t="s">
        <v>135</v>
      </c>
      <c r="C113" s="3" t="str">
        <f>"14397609"</f>
        <v>14397609</v>
      </c>
      <c r="D113" s="3" t="s">
        <v>117</v>
      </c>
      <c r="E113" s="3">
        <v>0.162</v>
      </c>
      <c r="F113" s="4">
        <v>19</v>
      </c>
      <c r="G113" s="3">
        <v>156</v>
      </c>
      <c r="H113" s="3">
        <v>355</v>
      </c>
      <c r="I113" s="5">
        <v>3571</v>
      </c>
      <c r="J113" s="3">
        <v>309</v>
      </c>
      <c r="K113" s="3">
        <v>320</v>
      </c>
      <c r="L113" s="3">
        <v>0.92</v>
      </c>
      <c r="M113" s="3">
        <v>22.89</v>
      </c>
      <c r="N113" s="3" t="s">
        <v>29</v>
      </c>
    </row>
    <row r="114" spans="1:14" ht="15.75" thickBot="1">
      <c r="A114" s="3">
        <v>113</v>
      </c>
      <c r="B114" s="7" t="s">
        <v>136</v>
      </c>
      <c r="C114" s="3" t="str">
        <f>"15229602"</f>
        <v>15229602</v>
      </c>
      <c r="D114" s="3" t="s">
        <v>117</v>
      </c>
      <c r="E114" s="3">
        <v>0.16</v>
      </c>
      <c r="F114" s="4">
        <v>45</v>
      </c>
      <c r="G114" s="3">
        <v>148</v>
      </c>
      <c r="H114" s="3">
        <v>286</v>
      </c>
      <c r="I114" s="5">
        <v>5675</v>
      </c>
      <c r="J114" s="3">
        <v>333</v>
      </c>
      <c r="K114" s="3">
        <v>281</v>
      </c>
      <c r="L114" s="3">
        <v>1.11</v>
      </c>
      <c r="M114" s="3">
        <v>38.34</v>
      </c>
      <c r="N114" s="3" t="s">
        <v>29</v>
      </c>
    </row>
    <row r="115" spans="1:14" ht="15.75" thickBot="1">
      <c r="A115" s="3">
        <v>114</v>
      </c>
      <c r="B115" s="8" t="s">
        <v>137</v>
      </c>
      <c r="C115" s="3" t="str">
        <f>"13990012"</f>
        <v>13990012</v>
      </c>
      <c r="D115" s="3" t="s">
        <v>117</v>
      </c>
      <c r="E115" s="3">
        <v>0.152</v>
      </c>
      <c r="F115" s="4">
        <v>52</v>
      </c>
      <c r="G115" s="3">
        <v>183</v>
      </c>
      <c r="H115" s="3">
        <v>506</v>
      </c>
      <c r="I115" s="5">
        <v>5365</v>
      </c>
      <c r="J115" s="3">
        <v>493</v>
      </c>
      <c r="K115" s="3">
        <v>492</v>
      </c>
      <c r="L115" s="3">
        <v>0.88</v>
      </c>
      <c r="M115" s="3">
        <v>29.32</v>
      </c>
      <c r="N115" s="3" t="s">
        <v>15</v>
      </c>
    </row>
    <row r="116" spans="1:14" ht="15.75" thickBot="1">
      <c r="A116" s="3">
        <v>115</v>
      </c>
      <c r="B116" s="7" t="s">
        <v>138</v>
      </c>
      <c r="C116" s="3" t="str">
        <f>"1420908X"</f>
        <v>1420908X</v>
      </c>
      <c r="D116" s="3" t="s">
        <v>117</v>
      </c>
      <c r="E116" s="3">
        <v>0.151</v>
      </c>
      <c r="F116" s="4">
        <v>56</v>
      </c>
      <c r="G116" s="3">
        <v>121</v>
      </c>
      <c r="H116" s="3">
        <v>431</v>
      </c>
      <c r="I116" s="5">
        <v>4382</v>
      </c>
      <c r="J116" s="3">
        <v>429</v>
      </c>
      <c r="K116" s="3">
        <v>409</v>
      </c>
      <c r="L116" s="3">
        <v>1.03</v>
      </c>
      <c r="M116" s="3">
        <v>36.21</v>
      </c>
      <c r="N116" s="3" t="s">
        <v>67</v>
      </c>
    </row>
    <row r="117" spans="1:14" ht="15.75" thickBot="1">
      <c r="A117" s="3">
        <v>116</v>
      </c>
      <c r="B117" s="8" t="s">
        <v>139</v>
      </c>
      <c r="C117" s="3" t="str">
        <f>"15732576"</f>
        <v>15732576</v>
      </c>
      <c r="D117" s="3" t="s">
        <v>117</v>
      </c>
      <c r="E117" s="3">
        <v>0.151</v>
      </c>
      <c r="F117" s="4">
        <v>33</v>
      </c>
      <c r="G117" s="3">
        <v>116</v>
      </c>
      <c r="H117" s="3">
        <v>211</v>
      </c>
      <c r="I117" s="5">
        <v>3878</v>
      </c>
      <c r="J117" s="3">
        <v>168</v>
      </c>
      <c r="K117" s="3">
        <v>150</v>
      </c>
      <c r="L117" s="3">
        <v>0.93</v>
      </c>
      <c r="M117" s="3">
        <v>33.43</v>
      </c>
      <c r="N117" s="3" t="s">
        <v>12</v>
      </c>
    </row>
    <row r="118" spans="1:14" ht="15.75" thickBot="1">
      <c r="A118" s="3">
        <v>117</v>
      </c>
      <c r="B118" s="7" t="s">
        <v>140</v>
      </c>
      <c r="C118" s="3" t="str">
        <f>"10959947"</f>
        <v>10959947</v>
      </c>
      <c r="D118" s="3" t="s">
        <v>117</v>
      </c>
      <c r="E118" s="3">
        <v>0.145</v>
      </c>
      <c r="F118" s="4">
        <v>53</v>
      </c>
      <c r="G118" s="3">
        <v>276</v>
      </c>
      <c r="H118" s="3">
        <v>698</v>
      </c>
      <c r="I118" s="5">
        <v>11030</v>
      </c>
      <c r="J118" s="5">
        <v>1469</v>
      </c>
      <c r="K118" s="3">
        <v>670</v>
      </c>
      <c r="L118" s="3">
        <v>2.04</v>
      </c>
      <c r="M118" s="3">
        <v>39.96</v>
      </c>
      <c r="N118" s="3" t="s">
        <v>12</v>
      </c>
    </row>
    <row r="119" spans="1:14" ht="15.75" thickBot="1">
      <c r="A119" s="3">
        <v>118</v>
      </c>
      <c r="B119" s="8" t="s">
        <v>141</v>
      </c>
      <c r="C119" s="3" t="str">
        <f>"17507448"</f>
        <v>17507448</v>
      </c>
      <c r="D119" s="3" t="s">
        <v>117</v>
      </c>
      <c r="E119" s="3">
        <v>0.145</v>
      </c>
      <c r="F119" s="4">
        <v>5</v>
      </c>
      <c r="G119" s="3">
        <v>101</v>
      </c>
      <c r="H119" s="3">
        <v>206</v>
      </c>
      <c r="I119" s="5">
        <v>6578</v>
      </c>
      <c r="J119" s="3">
        <v>122</v>
      </c>
      <c r="K119" s="3">
        <v>132</v>
      </c>
      <c r="L119" s="3">
        <v>0.92</v>
      </c>
      <c r="M119" s="3">
        <v>65.13</v>
      </c>
      <c r="N119" s="3" t="s">
        <v>15</v>
      </c>
    </row>
    <row r="120" spans="1:14" ht="30.75" thickBot="1">
      <c r="A120" s="3">
        <v>119</v>
      </c>
      <c r="B120" s="7" t="s">
        <v>142</v>
      </c>
      <c r="C120" s="3" t="str">
        <f>"16511980"</f>
        <v>16511980</v>
      </c>
      <c r="D120" s="3" t="s">
        <v>117</v>
      </c>
      <c r="E120" s="3">
        <v>0.145</v>
      </c>
      <c r="F120" s="4">
        <v>48</v>
      </c>
      <c r="G120" s="3">
        <v>103</v>
      </c>
      <c r="H120" s="3">
        <v>518</v>
      </c>
      <c r="I120" s="5">
        <v>2284</v>
      </c>
      <c r="J120" s="3">
        <v>458</v>
      </c>
      <c r="K120" s="3">
        <v>481</v>
      </c>
      <c r="L120" s="3">
        <v>0.91</v>
      </c>
      <c r="M120" s="3">
        <v>22.17</v>
      </c>
      <c r="N120" s="3" t="s">
        <v>15</v>
      </c>
    </row>
    <row r="121" spans="1:14" ht="15.75" thickBot="1">
      <c r="A121" s="3">
        <v>120</v>
      </c>
      <c r="B121" s="8" t="s">
        <v>143</v>
      </c>
      <c r="C121" s="3" t="str">
        <f>"17448409"</f>
        <v>17448409</v>
      </c>
      <c r="D121" s="3" t="s">
        <v>117</v>
      </c>
      <c r="E121" s="3">
        <v>0.144</v>
      </c>
      <c r="F121" s="4">
        <v>8</v>
      </c>
      <c r="G121" s="3">
        <v>58</v>
      </c>
      <c r="H121" s="3">
        <v>244</v>
      </c>
      <c r="I121" s="5">
        <v>4116</v>
      </c>
      <c r="J121" s="3">
        <v>191</v>
      </c>
      <c r="K121" s="3">
        <v>198</v>
      </c>
      <c r="L121" s="3">
        <v>1.15</v>
      </c>
      <c r="M121" s="3">
        <v>70.97</v>
      </c>
      <c r="N121" s="3" t="s">
        <v>15</v>
      </c>
    </row>
    <row r="122" spans="1:14" ht="15.75" thickBot="1">
      <c r="A122" s="3">
        <v>121</v>
      </c>
      <c r="B122" s="7" t="s">
        <v>144</v>
      </c>
      <c r="C122" s="3" t="str">
        <f>"07703198"</f>
        <v>07703198</v>
      </c>
      <c r="D122" s="3" t="s">
        <v>117</v>
      </c>
      <c r="E122" s="3">
        <v>0.143</v>
      </c>
      <c r="F122" s="4">
        <v>46</v>
      </c>
      <c r="G122" s="3">
        <v>270</v>
      </c>
      <c r="H122" s="3">
        <v>883</v>
      </c>
      <c r="I122" s="5">
        <v>7345</v>
      </c>
      <c r="J122" s="3">
        <v>893</v>
      </c>
      <c r="K122" s="3">
        <v>775</v>
      </c>
      <c r="L122" s="3">
        <v>1.18</v>
      </c>
      <c r="M122" s="3">
        <v>27.2</v>
      </c>
      <c r="N122" s="3" t="s">
        <v>29</v>
      </c>
    </row>
    <row r="123" spans="1:14" ht="15.75" thickBot="1">
      <c r="A123" s="3">
        <v>122</v>
      </c>
      <c r="B123" s="8" t="s">
        <v>145</v>
      </c>
      <c r="C123" s="3" t="str">
        <f>"15736814"</f>
        <v>15736814</v>
      </c>
      <c r="D123" s="3" t="s">
        <v>117</v>
      </c>
      <c r="E123" s="3">
        <v>0.141</v>
      </c>
      <c r="F123" s="4">
        <v>20</v>
      </c>
      <c r="G123" s="3">
        <v>61</v>
      </c>
      <c r="H123" s="3">
        <v>164</v>
      </c>
      <c r="I123" s="5">
        <v>1310</v>
      </c>
      <c r="J123" s="3">
        <v>100</v>
      </c>
      <c r="K123" s="3">
        <v>121</v>
      </c>
      <c r="L123" s="3">
        <v>0.58</v>
      </c>
      <c r="M123" s="3">
        <v>21.48</v>
      </c>
      <c r="N123" s="3" t="s">
        <v>20</v>
      </c>
    </row>
    <row r="124" spans="1:14" ht="15.75" thickBot="1">
      <c r="A124" s="3">
        <v>123</v>
      </c>
      <c r="B124" s="7" t="s">
        <v>146</v>
      </c>
      <c r="C124" s="3" t="str">
        <f>"10902449"</f>
        <v>10902449</v>
      </c>
      <c r="D124" s="3" t="s">
        <v>117</v>
      </c>
      <c r="E124" s="3">
        <v>0.136</v>
      </c>
      <c r="F124" s="4">
        <v>45</v>
      </c>
      <c r="G124" s="3">
        <v>239</v>
      </c>
      <c r="H124" s="3">
        <v>661</v>
      </c>
      <c r="I124" s="5">
        <v>7460</v>
      </c>
      <c r="J124" s="3">
        <v>798</v>
      </c>
      <c r="K124" s="3">
        <v>643</v>
      </c>
      <c r="L124" s="3">
        <v>1.26</v>
      </c>
      <c r="M124" s="3">
        <v>31.21</v>
      </c>
      <c r="N124" s="3" t="s">
        <v>12</v>
      </c>
    </row>
    <row r="125" spans="1:14" ht="15.75" thickBot="1">
      <c r="A125" s="3">
        <v>124</v>
      </c>
      <c r="B125" s="8" t="s">
        <v>147</v>
      </c>
      <c r="C125" s="3" t="str">
        <f>"15685608"</f>
        <v>15685608</v>
      </c>
      <c r="D125" s="3" t="s">
        <v>117</v>
      </c>
      <c r="E125" s="3">
        <v>0.134</v>
      </c>
      <c r="F125" s="4">
        <v>20</v>
      </c>
      <c r="G125" s="3">
        <v>21</v>
      </c>
      <c r="H125" s="3">
        <v>117</v>
      </c>
      <c r="I125" s="5">
        <v>1042</v>
      </c>
      <c r="J125" s="3">
        <v>165</v>
      </c>
      <c r="K125" s="3">
        <v>100</v>
      </c>
      <c r="L125" s="3">
        <v>1.43</v>
      </c>
      <c r="M125" s="3">
        <v>49.62</v>
      </c>
      <c r="N125" s="3" t="s">
        <v>20</v>
      </c>
    </row>
    <row r="126" spans="1:14" ht="15.75" thickBot="1">
      <c r="A126" s="3">
        <v>125</v>
      </c>
      <c r="B126" s="7" t="s">
        <v>148</v>
      </c>
      <c r="C126" s="3" t="str">
        <f>"18742262"</f>
        <v>18742262</v>
      </c>
      <c r="D126" s="3" t="s">
        <v>117</v>
      </c>
      <c r="E126" s="3">
        <v>0.133</v>
      </c>
      <c r="F126" s="4">
        <v>1</v>
      </c>
      <c r="G126" s="3">
        <v>2</v>
      </c>
      <c r="H126" s="3">
        <v>8</v>
      </c>
      <c r="I126" s="3">
        <v>130</v>
      </c>
      <c r="J126" s="3">
        <v>3</v>
      </c>
      <c r="K126" s="3">
        <v>8</v>
      </c>
      <c r="L126" s="3">
        <v>0.38</v>
      </c>
      <c r="M126" s="3">
        <v>65</v>
      </c>
      <c r="N126" s="3" t="s">
        <v>20</v>
      </c>
    </row>
    <row r="127" spans="1:14" ht="15.75" thickBot="1">
      <c r="A127" s="3">
        <v>126</v>
      </c>
      <c r="B127" s="8" t="s">
        <v>149</v>
      </c>
      <c r="C127" s="3" t="str">
        <f>"13653148"</f>
        <v>13653148</v>
      </c>
      <c r="D127" s="3" t="s">
        <v>117</v>
      </c>
      <c r="E127" s="3">
        <v>0.133</v>
      </c>
      <c r="F127" s="4">
        <v>36</v>
      </c>
      <c r="G127" s="3">
        <v>57</v>
      </c>
      <c r="H127" s="3">
        <v>186</v>
      </c>
      <c r="I127" s="5">
        <v>1070</v>
      </c>
      <c r="J127" s="3">
        <v>152</v>
      </c>
      <c r="K127" s="3">
        <v>142</v>
      </c>
      <c r="L127" s="3">
        <v>0.78</v>
      </c>
      <c r="M127" s="3">
        <v>18.77</v>
      </c>
      <c r="N127" s="3" t="s">
        <v>15</v>
      </c>
    </row>
    <row r="128" spans="1:14" ht="30.75" thickBot="1">
      <c r="A128" s="3">
        <v>127</v>
      </c>
      <c r="B128" s="7" t="s">
        <v>150</v>
      </c>
      <c r="C128" s="3" t="str">
        <f>"01652427"</f>
        <v>01652427</v>
      </c>
      <c r="D128" s="3" t="s">
        <v>117</v>
      </c>
      <c r="E128" s="3">
        <v>0.132</v>
      </c>
      <c r="F128" s="4">
        <v>54</v>
      </c>
      <c r="G128" s="3">
        <v>251</v>
      </c>
      <c r="H128" s="3">
        <v>762</v>
      </c>
      <c r="I128" s="5">
        <v>5531</v>
      </c>
      <c r="J128" s="3">
        <v>928</v>
      </c>
      <c r="K128" s="3">
        <v>716</v>
      </c>
      <c r="L128" s="3">
        <v>1.21</v>
      </c>
      <c r="M128" s="3">
        <v>22.04</v>
      </c>
      <c r="N128" s="3" t="s">
        <v>20</v>
      </c>
    </row>
    <row r="129" spans="1:14" ht="15.75" thickBot="1">
      <c r="A129" s="3">
        <v>128</v>
      </c>
      <c r="B129" s="8" t="s">
        <v>151</v>
      </c>
      <c r="C129" s="3" t="str">
        <f>"16788060"</f>
        <v>16788060</v>
      </c>
      <c r="D129" s="3" t="s">
        <v>117</v>
      </c>
      <c r="E129" s="3">
        <v>0.13</v>
      </c>
      <c r="F129" s="4">
        <v>45</v>
      </c>
      <c r="G129" s="3">
        <v>88</v>
      </c>
      <c r="H129" s="3">
        <v>573</v>
      </c>
      <c r="I129" s="5">
        <v>2855</v>
      </c>
      <c r="J129" s="3">
        <v>670</v>
      </c>
      <c r="K129" s="3">
        <v>564</v>
      </c>
      <c r="L129" s="3">
        <v>1.18</v>
      </c>
      <c r="M129" s="3">
        <v>32.44</v>
      </c>
      <c r="N129" s="3" t="s">
        <v>152</v>
      </c>
    </row>
    <row r="130" spans="1:14" ht="15.75" thickBot="1">
      <c r="A130" s="3">
        <v>129</v>
      </c>
      <c r="B130" s="7" t="s">
        <v>153</v>
      </c>
      <c r="C130" s="3" t="str">
        <f>"1547691X"</f>
        <v>1547691X</v>
      </c>
      <c r="D130" s="3" t="s">
        <v>117</v>
      </c>
      <c r="E130" s="3">
        <v>0.128</v>
      </c>
      <c r="F130" s="4">
        <v>9</v>
      </c>
      <c r="G130" s="3">
        <v>27</v>
      </c>
      <c r="H130" s="3">
        <v>128</v>
      </c>
      <c r="I130" s="5">
        <v>1476</v>
      </c>
      <c r="J130" s="3">
        <v>113</v>
      </c>
      <c r="K130" s="3">
        <v>119</v>
      </c>
      <c r="L130" s="3">
        <v>0.71</v>
      </c>
      <c r="M130" s="3">
        <v>54.67</v>
      </c>
      <c r="N130" s="3" t="s">
        <v>12</v>
      </c>
    </row>
    <row r="131" spans="1:14" ht="15.75" thickBot="1">
      <c r="A131" s="3">
        <v>130</v>
      </c>
      <c r="B131" s="8" t="s">
        <v>154</v>
      </c>
      <c r="C131" s="3" t="str">
        <f>"14767961"</f>
        <v>14767961</v>
      </c>
      <c r="D131" s="3" t="s">
        <v>117</v>
      </c>
      <c r="E131" s="3">
        <v>0.127</v>
      </c>
      <c r="F131" s="4">
        <v>14</v>
      </c>
      <c r="G131" s="3">
        <v>11</v>
      </c>
      <c r="H131" s="3">
        <v>39</v>
      </c>
      <c r="I131" s="3">
        <v>573</v>
      </c>
      <c r="J131" s="3">
        <v>49</v>
      </c>
      <c r="K131" s="3">
        <v>39</v>
      </c>
      <c r="L131" s="3">
        <v>1.19</v>
      </c>
      <c r="M131" s="3">
        <v>52.09</v>
      </c>
      <c r="N131" s="3" t="s">
        <v>15</v>
      </c>
    </row>
    <row r="132" spans="1:14" ht="15.75" thickBot="1">
      <c r="A132" s="3">
        <v>131</v>
      </c>
      <c r="B132" s="7" t="s">
        <v>155</v>
      </c>
      <c r="C132" s="3" t="str">
        <f>"10958320"</f>
        <v>10958320</v>
      </c>
      <c r="D132" s="3" t="s">
        <v>117</v>
      </c>
      <c r="E132" s="3">
        <v>0.115</v>
      </c>
      <c r="F132" s="4">
        <v>30</v>
      </c>
      <c r="G132" s="3">
        <v>43</v>
      </c>
      <c r="H132" s="3">
        <v>242</v>
      </c>
      <c r="I132" s="5">
        <v>1295</v>
      </c>
      <c r="J132" s="3">
        <v>218</v>
      </c>
      <c r="K132" s="3">
        <v>229</v>
      </c>
      <c r="L132" s="3">
        <v>0.94</v>
      </c>
      <c r="M132" s="3">
        <v>30.12</v>
      </c>
      <c r="N132" s="3" t="s">
        <v>12</v>
      </c>
    </row>
    <row r="133" spans="1:14" ht="15.75" thickBot="1">
      <c r="A133" s="3">
        <v>132</v>
      </c>
      <c r="B133" s="8" t="s">
        <v>156</v>
      </c>
      <c r="C133" s="3" t="str">
        <f>"15733955"</f>
        <v>15733955</v>
      </c>
      <c r="D133" s="3" t="s">
        <v>117</v>
      </c>
      <c r="E133" s="3">
        <v>0.115</v>
      </c>
      <c r="F133" s="4">
        <v>7</v>
      </c>
      <c r="G133" s="3">
        <v>45</v>
      </c>
      <c r="H133" s="3">
        <v>96</v>
      </c>
      <c r="I133" s="5">
        <v>4211</v>
      </c>
      <c r="J133" s="3">
        <v>43</v>
      </c>
      <c r="K133" s="3">
        <v>91</v>
      </c>
      <c r="L133" s="3">
        <v>0.45</v>
      </c>
      <c r="M133" s="3">
        <v>93.58</v>
      </c>
      <c r="N133" s="3" t="s">
        <v>20</v>
      </c>
    </row>
    <row r="134" spans="1:14" ht="30.75" thickBot="1">
      <c r="A134" s="3">
        <v>133</v>
      </c>
      <c r="B134" s="7" t="s">
        <v>157</v>
      </c>
      <c r="C134" s="3" t="str">
        <f>"18781667"</f>
        <v>18781667</v>
      </c>
      <c r="D134" s="3" t="s">
        <v>117</v>
      </c>
      <c r="E134" s="3">
        <v>0.115</v>
      </c>
      <c r="F134" s="4">
        <v>29</v>
      </c>
      <c r="G134" s="3">
        <v>47</v>
      </c>
      <c r="H134" s="3">
        <v>144</v>
      </c>
      <c r="I134" s="5">
        <v>1833</v>
      </c>
      <c r="J134" s="3">
        <v>156</v>
      </c>
      <c r="K134" s="3">
        <v>138</v>
      </c>
      <c r="L134" s="3">
        <v>1.03</v>
      </c>
      <c r="M134" s="3">
        <v>39</v>
      </c>
      <c r="N134" s="3" t="s">
        <v>20</v>
      </c>
    </row>
    <row r="135" spans="1:14" ht="15.75" thickBot="1">
      <c r="A135" s="3">
        <v>134</v>
      </c>
      <c r="B135" s="8" t="s">
        <v>158</v>
      </c>
      <c r="C135" s="3" t="str">
        <f>"16000536"</f>
        <v>16000536</v>
      </c>
      <c r="D135" s="3" t="s">
        <v>117</v>
      </c>
      <c r="E135" s="3">
        <v>0.112</v>
      </c>
      <c r="F135" s="4">
        <v>58</v>
      </c>
      <c r="G135" s="3">
        <v>136</v>
      </c>
      <c r="H135" s="3">
        <v>585</v>
      </c>
      <c r="I135" s="5">
        <v>3215</v>
      </c>
      <c r="J135" s="3">
        <v>668</v>
      </c>
      <c r="K135" s="3">
        <v>561</v>
      </c>
      <c r="L135" s="3">
        <v>1.25</v>
      </c>
      <c r="M135" s="3">
        <v>23.64</v>
      </c>
      <c r="N135" s="3" t="s">
        <v>15</v>
      </c>
    </row>
    <row r="136" spans="1:14" ht="15.75" thickBot="1">
      <c r="A136" s="3">
        <v>135</v>
      </c>
      <c r="B136" s="7" t="s">
        <v>159</v>
      </c>
      <c r="C136" s="3" t="str">
        <f>"1744313X"</f>
        <v>1744313X</v>
      </c>
      <c r="D136" s="3" t="s">
        <v>117</v>
      </c>
      <c r="E136" s="3">
        <v>0.112</v>
      </c>
      <c r="F136" s="4">
        <v>33</v>
      </c>
      <c r="G136" s="3">
        <v>68</v>
      </c>
      <c r="H136" s="3">
        <v>230</v>
      </c>
      <c r="I136" s="5">
        <v>1806</v>
      </c>
      <c r="J136" s="3">
        <v>173</v>
      </c>
      <c r="K136" s="3">
        <v>204</v>
      </c>
      <c r="L136" s="3">
        <v>0.8</v>
      </c>
      <c r="M136" s="3">
        <v>26.56</v>
      </c>
      <c r="N136" s="3" t="s">
        <v>15</v>
      </c>
    </row>
    <row r="137" spans="1:14" ht="15.75" thickBot="1">
      <c r="A137" s="3">
        <v>136</v>
      </c>
      <c r="B137" s="8" t="s">
        <v>160</v>
      </c>
      <c r="C137" s="3" t="str">
        <f>"20367511"</f>
        <v>20367511</v>
      </c>
      <c r="D137" s="3" t="s">
        <v>117</v>
      </c>
      <c r="E137" s="3">
        <v>0.111</v>
      </c>
      <c r="F137" s="4">
        <v>1</v>
      </c>
      <c r="G137" s="3">
        <v>4</v>
      </c>
      <c r="H137" s="3">
        <v>2</v>
      </c>
      <c r="I137" s="3">
        <v>100</v>
      </c>
      <c r="J137" s="3">
        <v>1</v>
      </c>
      <c r="K137" s="3">
        <v>2</v>
      </c>
      <c r="L137" s="3">
        <v>0.5</v>
      </c>
      <c r="M137" s="3">
        <v>25</v>
      </c>
      <c r="N137" s="3" t="s">
        <v>132</v>
      </c>
    </row>
    <row r="138" spans="1:14" ht="30.75" thickBot="1">
      <c r="A138" s="3">
        <v>137</v>
      </c>
      <c r="B138" s="7" t="s">
        <v>161</v>
      </c>
      <c r="C138" s="3" t="str">
        <f>"13648594"</f>
        <v>13648594</v>
      </c>
      <c r="D138" s="3" t="s">
        <v>117</v>
      </c>
      <c r="E138" s="3">
        <v>0.111</v>
      </c>
      <c r="F138" s="4">
        <v>43</v>
      </c>
      <c r="G138" s="3">
        <v>37</v>
      </c>
      <c r="H138" s="3">
        <v>262</v>
      </c>
      <c r="I138" s="5">
        <v>1149</v>
      </c>
      <c r="J138" s="3">
        <v>242</v>
      </c>
      <c r="K138" s="3">
        <v>258</v>
      </c>
      <c r="L138" s="3">
        <v>0.86</v>
      </c>
      <c r="M138" s="3">
        <v>31.05</v>
      </c>
      <c r="N138" s="3" t="s">
        <v>15</v>
      </c>
    </row>
    <row r="139" spans="1:14" ht="15.75" thickBot="1">
      <c r="A139" s="3">
        <v>138</v>
      </c>
      <c r="B139" s="8" t="s">
        <v>162</v>
      </c>
      <c r="C139" s="3" t="str">
        <f>"15324311"</f>
        <v>15324311</v>
      </c>
      <c r="D139" s="3" t="s">
        <v>117</v>
      </c>
      <c r="E139" s="3">
        <v>0.109</v>
      </c>
      <c r="F139" s="4">
        <v>25</v>
      </c>
      <c r="G139" s="3">
        <v>37</v>
      </c>
      <c r="H139" s="3">
        <v>184</v>
      </c>
      <c r="I139" s="5">
        <v>1462</v>
      </c>
      <c r="J139" s="3">
        <v>134</v>
      </c>
      <c r="K139" s="3">
        <v>173</v>
      </c>
      <c r="L139" s="3">
        <v>0.62</v>
      </c>
      <c r="M139" s="3">
        <v>39.51</v>
      </c>
      <c r="N139" s="3" t="s">
        <v>12</v>
      </c>
    </row>
    <row r="140" spans="1:14" ht="30.75" thickBot="1">
      <c r="A140" s="3">
        <v>139</v>
      </c>
      <c r="B140" s="7" t="s">
        <v>163</v>
      </c>
      <c r="C140" s="3" t="str">
        <f>"20927363"</f>
        <v>20927363</v>
      </c>
      <c r="D140" s="3" t="s">
        <v>117</v>
      </c>
      <c r="E140" s="3">
        <v>0.104</v>
      </c>
      <c r="F140" s="4">
        <v>5</v>
      </c>
      <c r="G140" s="3">
        <v>25</v>
      </c>
      <c r="H140" s="3">
        <v>60</v>
      </c>
      <c r="I140" s="3">
        <v>823</v>
      </c>
      <c r="J140" s="3">
        <v>56</v>
      </c>
      <c r="K140" s="3">
        <v>55</v>
      </c>
      <c r="L140" s="3">
        <v>1.02</v>
      </c>
      <c r="M140" s="3">
        <v>32.92</v>
      </c>
      <c r="N140" s="3" t="s">
        <v>164</v>
      </c>
    </row>
    <row r="141" spans="1:14" ht="15.75" thickBot="1">
      <c r="A141" s="3">
        <v>140</v>
      </c>
      <c r="B141" s="8" t="s">
        <v>165</v>
      </c>
      <c r="C141" s="3" t="str">
        <f>"11787031"</f>
        <v>11787031</v>
      </c>
      <c r="D141" s="3" t="s">
        <v>117</v>
      </c>
      <c r="E141" s="3">
        <v>0.104</v>
      </c>
      <c r="F141" s="4">
        <v>1</v>
      </c>
      <c r="G141" s="3">
        <v>10</v>
      </c>
      <c r="H141" s="3">
        <v>15</v>
      </c>
      <c r="I141" s="3">
        <v>655</v>
      </c>
      <c r="J141" s="3">
        <v>4</v>
      </c>
      <c r="K141" s="3">
        <v>15</v>
      </c>
      <c r="L141" s="3">
        <v>0.27</v>
      </c>
      <c r="M141" s="3">
        <v>65.5</v>
      </c>
      <c r="N141" s="3" t="s">
        <v>166</v>
      </c>
    </row>
    <row r="142" spans="1:14" ht="15.75" thickBot="1">
      <c r="A142" s="3">
        <v>141</v>
      </c>
      <c r="B142" s="7" t="s">
        <v>167</v>
      </c>
      <c r="C142" s="3" t="str">
        <f>"14653664"</f>
        <v>14653664</v>
      </c>
      <c r="D142" s="3" t="s">
        <v>117</v>
      </c>
      <c r="E142" s="3">
        <v>0.103</v>
      </c>
      <c r="F142" s="4">
        <v>28</v>
      </c>
      <c r="G142" s="3">
        <v>71</v>
      </c>
      <c r="H142" s="3">
        <v>302</v>
      </c>
      <c r="I142" s="5">
        <v>1259</v>
      </c>
      <c r="J142" s="3">
        <v>196</v>
      </c>
      <c r="K142" s="3">
        <v>245</v>
      </c>
      <c r="L142" s="3">
        <v>0.83</v>
      </c>
      <c r="M142" s="3">
        <v>17.73</v>
      </c>
      <c r="N142" s="3" t="s">
        <v>15</v>
      </c>
    </row>
    <row r="143" spans="1:14" ht="30.75" thickBot="1">
      <c r="A143" s="3">
        <v>142</v>
      </c>
      <c r="B143" s="8" t="s">
        <v>168</v>
      </c>
      <c r="C143" s="3" t="str">
        <f>"14768518"</f>
        <v>14768518</v>
      </c>
      <c r="D143" s="3" t="s">
        <v>117</v>
      </c>
      <c r="E143" s="3">
        <v>0.099</v>
      </c>
      <c r="F143" s="4">
        <v>10</v>
      </c>
      <c r="G143" s="3">
        <v>5</v>
      </c>
      <c r="H143" s="3">
        <v>22</v>
      </c>
      <c r="I143" s="3">
        <v>98</v>
      </c>
      <c r="J143" s="3">
        <v>15</v>
      </c>
      <c r="K143" s="3">
        <v>22</v>
      </c>
      <c r="L143" s="3">
        <v>0.5</v>
      </c>
      <c r="M143" s="3">
        <v>19.6</v>
      </c>
      <c r="N143" s="3" t="s">
        <v>15</v>
      </c>
    </row>
    <row r="144" spans="1:14" ht="15.75" thickBot="1">
      <c r="A144" s="3">
        <v>143</v>
      </c>
      <c r="B144" s="7" t="s">
        <v>169</v>
      </c>
      <c r="C144" s="3" t="str">
        <f>"00052086"</f>
        <v>00052086</v>
      </c>
      <c r="D144" s="3" t="s">
        <v>117</v>
      </c>
      <c r="E144" s="3">
        <v>0.098</v>
      </c>
      <c r="F144" s="4">
        <v>46</v>
      </c>
      <c r="G144" s="3">
        <v>56</v>
      </c>
      <c r="H144" s="3">
        <v>444</v>
      </c>
      <c r="I144" s="5">
        <v>1543</v>
      </c>
      <c r="J144" s="3">
        <v>360</v>
      </c>
      <c r="K144" s="3">
        <v>440</v>
      </c>
      <c r="L144" s="3">
        <v>0.72</v>
      </c>
      <c r="M144" s="3">
        <v>27.55</v>
      </c>
      <c r="N144" s="3" t="s">
        <v>12</v>
      </c>
    </row>
    <row r="145" spans="1:14" ht="15.75" thickBot="1">
      <c r="A145" s="3">
        <v>144</v>
      </c>
      <c r="B145" s="8" t="s">
        <v>170</v>
      </c>
      <c r="C145" s="3" t="str">
        <f>"09564624"</f>
        <v>09564624</v>
      </c>
      <c r="D145" s="3" t="s">
        <v>171</v>
      </c>
      <c r="E145" s="3">
        <v>0.093</v>
      </c>
      <c r="F145" s="4">
        <v>49</v>
      </c>
      <c r="G145" s="3">
        <v>125</v>
      </c>
      <c r="H145" s="3">
        <v>772</v>
      </c>
      <c r="I145" s="5">
        <v>2733</v>
      </c>
      <c r="J145" s="3">
        <v>450</v>
      </c>
      <c r="K145" s="3">
        <v>633</v>
      </c>
      <c r="L145" s="3">
        <v>0.66</v>
      </c>
      <c r="M145" s="3">
        <v>21.86</v>
      </c>
      <c r="N145" s="3" t="s">
        <v>15</v>
      </c>
    </row>
    <row r="146" spans="1:14" ht="15.75" thickBot="1">
      <c r="A146" s="3">
        <v>145</v>
      </c>
      <c r="B146" s="7" t="s">
        <v>172</v>
      </c>
      <c r="C146" s="3" t="str">
        <f>"14803275"</f>
        <v>14803275</v>
      </c>
      <c r="D146" s="3" t="s">
        <v>171</v>
      </c>
      <c r="E146" s="3">
        <v>0.093</v>
      </c>
      <c r="F146" s="4">
        <v>53</v>
      </c>
      <c r="G146" s="3">
        <v>69</v>
      </c>
      <c r="H146" s="3">
        <v>416</v>
      </c>
      <c r="I146" s="5">
        <v>2657</v>
      </c>
      <c r="J146" s="3">
        <v>330</v>
      </c>
      <c r="K146" s="3">
        <v>404</v>
      </c>
      <c r="L146" s="3">
        <v>0.78</v>
      </c>
      <c r="M146" s="3">
        <v>38.51</v>
      </c>
      <c r="N146" s="3" t="s">
        <v>81</v>
      </c>
    </row>
    <row r="147" spans="1:14" ht="15.75" thickBot="1">
      <c r="A147" s="3">
        <v>146</v>
      </c>
      <c r="B147" s="8" t="s">
        <v>173</v>
      </c>
      <c r="C147" s="3" t="str">
        <f>"14653338"</f>
        <v>14653338</v>
      </c>
      <c r="D147" s="3" t="s">
        <v>171</v>
      </c>
      <c r="E147" s="3">
        <v>0.09</v>
      </c>
      <c r="F147" s="4">
        <v>44</v>
      </c>
      <c r="G147" s="3">
        <v>51</v>
      </c>
      <c r="H147" s="3">
        <v>228</v>
      </c>
      <c r="I147" s="5">
        <v>2158</v>
      </c>
      <c r="J147" s="3">
        <v>233</v>
      </c>
      <c r="K147" s="3">
        <v>220</v>
      </c>
      <c r="L147" s="3">
        <v>0.87</v>
      </c>
      <c r="M147" s="3">
        <v>42.31</v>
      </c>
      <c r="N147" s="3" t="s">
        <v>15</v>
      </c>
    </row>
    <row r="148" spans="1:14" ht="15.75" thickBot="1">
      <c r="A148" s="3">
        <v>147</v>
      </c>
      <c r="B148" s="7" t="s">
        <v>174</v>
      </c>
      <c r="C148" s="3" t="str">
        <f>"10932607"</f>
        <v>10932607</v>
      </c>
      <c r="D148" s="3" t="s">
        <v>171</v>
      </c>
      <c r="E148" s="3">
        <v>0.09</v>
      </c>
      <c r="F148" s="4">
        <v>17</v>
      </c>
      <c r="G148" s="3">
        <v>5</v>
      </c>
      <c r="H148" s="3">
        <v>38</v>
      </c>
      <c r="I148" s="3">
        <v>164</v>
      </c>
      <c r="J148" s="3">
        <v>18</v>
      </c>
      <c r="K148" s="3">
        <v>33</v>
      </c>
      <c r="L148" s="3">
        <v>0.62</v>
      </c>
      <c r="M148" s="3">
        <v>32.8</v>
      </c>
      <c r="N148" s="3" t="s">
        <v>20</v>
      </c>
    </row>
    <row r="149" spans="1:14" ht="15.75" thickBot="1">
      <c r="A149" s="3">
        <v>148</v>
      </c>
      <c r="B149" s="8" t="s">
        <v>175</v>
      </c>
      <c r="C149" s="3" t="str">
        <f>"18750354"</f>
        <v>18750354</v>
      </c>
      <c r="D149" s="3" t="s">
        <v>171</v>
      </c>
      <c r="E149" s="3">
        <v>0.085</v>
      </c>
      <c r="F149" s="4">
        <v>2</v>
      </c>
      <c r="G149" s="3">
        <v>0</v>
      </c>
      <c r="H149" s="3">
        <v>37</v>
      </c>
      <c r="I149" s="3">
        <v>0</v>
      </c>
      <c r="J149" s="3">
        <v>9</v>
      </c>
      <c r="K149" s="3">
        <v>36</v>
      </c>
      <c r="L149" s="3">
        <v>0.25</v>
      </c>
      <c r="M149" s="3">
        <v>0</v>
      </c>
      <c r="N149" s="3" t="s">
        <v>20</v>
      </c>
    </row>
    <row r="150" spans="1:14" ht="15.75" thickBot="1">
      <c r="A150" s="3">
        <v>149</v>
      </c>
      <c r="B150" s="7" t="s">
        <v>176</v>
      </c>
      <c r="C150" s="3" t="str">
        <f>"00247766"</f>
        <v>00247766</v>
      </c>
      <c r="D150" s="3" t="s">
        <v>171</v>
      </c>
      <c r="E150" s="3">
        <v>0.084</v>
      </c>
      <c r="F150" s="4">
        <v>26</v>
      </c>
      <c r="G150" s="3">
        <v>6</v>
      </c>
      <c r="H150" s="3">
        <v>75</v>
      </c>
      <c r="I150" s="3">
        <v>0</v>
      </c>
      <c r="J150" s="3">
        <v>39</v>
      </c>
      <c r="K150" s="3">
        <v>68</v>
      </c>
      <c r="L150" s="3">
        <v>0.5</v>
      </c>
      <c r="M150" s="3">
        <v>0</v>
      </c>
      <c r="N150" s="3" t="s">
        <v>12</v>
      </c>
    </row>
    <row r="151" spans="1:14" ht="15.75" thickBot="1">
      <c r="A151" s="3">
        <v>150</v>
      </c>
      <c r="B151" s="8" t="s">
        <v>177</v>
      </c>
      <c r="C151" s="3" t="str">
        <f>"0001723X"</f>
        <v>0001723X</v>
      </c>
      <c r="D151" s="3" t="s">
        <v>171</v>
      </c>
      <c r="E151" s="3">
        <v>0.08</v>
      </c>
      <c r="F151" s="4">
        <v>20</v>
      </c>
      <c r="G151" s="3">
        <v>12</v>
      </c>
      <c r="H151" s="3">
        <v>131</v>
      </c>
      <c r="I151" s="3">
        <v>0</v>
      </c>
      <c r="J151" s="3">
        <v>40</v>
      </c>
      <c r="K151" s="3">
        <v>117</v>
      </c>
      <c r="L151" s="3">
        <v>0.25</v>
      </c>
      <c r="M151" s="3">
        <v>0</v>
      </c>
      <c r="N151" s="3" t="s">
        <v>178</v>
      </c>
    </row>
    <row r="152" spans="1:14" ht="15.75" thickBot="1">
      <c r="A152" s="3">
        <v>151</v>
      </c>
      <c r="B152" s="7" t="s">
        <v>179</v>
      </c>
      <c r="C152" s="3" t="str">
        <f>"0894203X"</f>
        <v>0894203X</v>
      </c>
      <c r="D152" s="3" t="s">
        <v>171</v>
      </c>
      <c r="E152" s="3">
        <v>0.074</v>
      </c>
      <c r="F152" s="4">
        <v>13</v>
      </c>
      <c r="G152" s="3">
        <v>0</v>
      </c>
      <c r="H152" s="3">
        <v>94</v>
      </c>
      <c r="I152" s="3">
        <v>0</v>
      </c>
      <c r="J152" s="3">
        <v>28</v>
      </c>
      <c r="K152" s="3">
        <v>77</v>
      </c>
      <c r="L152" s="3">
        <v>0.38</v>
      </c>
      <c r="M152" s="3">
        <v>0</v>
      </c>
      <c r="N152" s="3" t="s">
        <v>12</v>
      </c>
    </row>
    <row r="153" spans="1:14" ht="15.75" thickBot="1">
      <c r="A153" s="3">
        <v>152</v>
      </c>
      <c r="B153" s="8" t="s">
        <v>180</v>
      </c>
      <c r="C153" s="3" t="str">
        <f>"10035125"</f>
        <v>10035125</v>
      </c>
      <c r="D153" s="3" t="s">
        <v>171</v>
      </c>
      <c r="E153" s="3">
        <v>0.071</v>
      </c>
      <c r="F153" s="4">
        <v>5</v>
      </c>
      <c r="G153" s="3">
        <v>18</v>
      </c>
      <c r="H153" s="3">
        <v>170</v>
      </c>
      <c r="I153" s="3">
        <v>421</v>
      </c>
      <c r="J153" s="3">
        <v>50</v>
      </c>
      <c r="K153" s="3">
        <v>169</v>
      </c>
      <c r="L153" s="3">
        <v>0.31</v>
      </c>
      <c r="M153" s="3">
        <v>23.39</v>
      </c>
      <c r="N153" s="3" t="s">
        <v>181</v>
      </c>
    </row>
    <row r="154" spans="1:14" ht="45.75" thickBot="1">
      <c r="A154" s="3">
        <v>153</v>
      </c>
      <c r="B154" s="7" t="s">
        <v>182</v>
      </c>
      <c r="C154" s="3" t="str">
        <f>"09368671"</f>
        <v>09368671</v>
      </c>
      <c r="D154" s="3" t="s">
        <v>171</v>
      </c>
      <c r="E154" s="3">
        <v>0.071</v>
      </c>
      <c r="F154" s="4">
        <v>6</v>
      </c>
      <c r="G154" s="3">
        <v>0</v>
      </c>
      <c r="H154" s="3">
        <v>42</v>
      </c>
      <c r="I154" s="3">
        <v>0</v>
      </c>
      <c r="J154" s="3">
        <v>13</v>
      </c>
      <c r="K154" s="3">
        <v>41</v>
      </c>
      <c r="L154" s="3">
        <v>0.32</v>
      </c>
      <c r="M154" s="3">
        <v>0</v>
      </c>
      <c r="N154" s="3" t="s">
        <v>29</v>
      </c>
    </row>
    <row r="155" spans="1:14" ht="15.75" thickBot="1">
      <c r="A155" s="3">
        <v>154</v>
      </c>
      <c r="B155" s="8" t="s">
        <v>183</v>
      </c>
      <c r="C155" s="3" t="str">
        <f>"1553619X"</f>
        <v>1553619X</v>
      </c>
      <c r="D155" s="3" t="s">
        <v>171</v>
      </c>
      <c r="E155" s="3">
        <v>0.069</v>
      </c>
      <c r="F155" s="4">
        <v>3</v>
      </c>
      <c r="G155" s="3">
        <v>0</v>
      </c>
      <c r="H155" s="3">
        <v>25</v>
      </c>
      <c r="I155" s="3">
        <v>0</v>
      </c>
      <c r="J155" s="3">
        <v>13</v>
      </c>
      <c r="K155" s="3">
        <v>25</v>
      </c>
      <c r="L155" s="3">
        <v>0.71</v>
      </c>
      <c r="M155" s="3">
        <v>0</v>
      </c>
      <c r="N155" s="3" t="s">
        <v>12</v>
      </c>
    </row>
    <row r="156" spans="1:14" ht="15.75" thickBot="1">
      <c r="A156" s="3">
        <v>155</v>
      </c>
      <c r="B156" s="7" t="s">
        <v>184</v>
      </c>
      <c r="C156" s="3" t="str">
        <f>"1028852X"</f>
        <v>1028852X</v>
      </c>
      <c r="D156" s="3" t="s">
        <v>171</v>
      </c>
      <c r="E156" s="3">
        <v>0.065</v>
      </c>
      <c r="F156" s="4">
        <v>8</v>
      </c>
      <c r="G156" s="3">
        <v>8</v>
      </c>
      <c r="H156" s="3">
        <v>99</v>
      </c>
      <c r="I156" s="3">
        <v>255</v>
      </c>
      <c r="J156" s="3">
        <v>46</v>
      </c>
      <c r="K156" s="3">
        <v>99</v>
      </c>
      <c r="L156" s="3">
        <v>0.28</v>
      </c>
      <c r="M156" s="3">
        <v>31.88</v>
      </c>
      <c r="N156" s="3" t="s">
        <v>185</v>
      </c>
    </row>
    <row r="157" spans="1:14" ht="15.75" thickBot="1">
      <c r="A157" s="3">
        <v>156</v>
      </c>
      <c r="B157" s="8" t="s">
        <v>186</v>
      </c>
      <c r="C157" s="3" t="str">
        <f>"11791624"</f>
        <v>11791624</v>
      </c>
      <c r="D157" s="3" t="s">
        <v>171</v>
      </c>
      <c r="E157" s="3">
        <v>0.064</v>
      </c>
      <c r="F157" s="4">
        <v>2</v>
      </c>
      <c r="G157" s="3">
        <v>4</v>
      </c>
      <c r="H157" s="3">
        <v>15</v>
      </c>
      <c r="I157" s="3">
        <v>221</v>
      </c>
      <c r="J157" s="3">
        <v>8</v>
      </c>
      <c r="K157" s="3">
        <v>15</v>
      </c>
      <c r="L157" s="3">
        <v>0.53</v>
      </c>
      <c r="M157" s="3">
        <v>55.25</v>
      </c>
      <c r="N157" s="3" t="s">
        <v>166</v>
      </c>
    </row>
    <row r="158" spans="1:14" ht="30.75" thickBot="1">
      <c r="A158" s="3">
        <v>157</v>
      </c>
      <c r="B158" s="7" t="s">
        <v>187</v>
      </c>
      <c r="C158" s="3" t="str">
        <f>"19382049"</f>
        <v>19382049</v>
      </c>
      <c r="D158" s="3" t="s">
        <v>171</v>
      </c>
      <c r="E158" s="3">
        <v>0.064</v>
      </c>
      <c r="F158" s="4">
        <v>4</v>
      </c>
      <c r="G158" s="3">
        <v>9</v>
      </c>
      <c r="H158" s="3">
        <v>36</v>
      </c>
      <c r="I158" s="3">
        <v>609</v>
      </c>
      <c r="J158" s="3">
        <v>17</v>
      </c>
      <c r="K158" s="3">
        <v>35</v>
      </c>
      <c r="L158" s="3">
        <v>0.49</v>
      </c>
      <c r="M158" s="3">
        <v>67.67</v>
      </c>
      <c r="N158" s="3" t="s">
        <v>12</v>
      </c>
    </row>
    <row r="159" spans="1:14" ht="30.75" thickBot="1">
      <c r="A159" s="3">
        <v>158</v>
      </c>
      <c r="B159" s="8" t="s">
        <v>188</v>
      </c>
      <c r="C159" s="3" t="str">
        <f>"0393974X"</f>
        <v>0393974X</v>
      </c>
      <c r="D159" s="3" t="s">
        <v>171</v>
      </c>
      <c r="E159" s="3">
        <v>0.064</v>
      </c>
      <c r="F159" s="4">
        <v>24</v>
      </c>
      <c r="G159" s="3">
        <v>17</v>
      </c>
      <c r="H159" s="3">
        <v>136</v>
      </c>
      <c r="I159" s="3">
        <v>0</v>
      </c>
      <c r="J159" s="3">
        <v>65</v>
      </c>
      <c r="K159" s="3">
        <v>121</v>
      </c>
      <c r="L159" s="3">
        <v>0.52</v>
      </c>
      <c r="M159" s="3">
        <v>0</v>
      </c>
      <c r="N159" s="3" t="s">
        <v>132</v>
      </c>
    </row>
    <row r="160" spans="1:14" ht="15.75" thickBot="1">
      <c r="A160" s="3">
        <v>159</v>
      </c>
      <c r="B160" s="7" t="s">
        <v>189</v>
      </c>
      <c r="C160" s="3" t="str">
        <f>"15578348"</f>
        <v>15578348</v>
      </c>
      <c r="D160" s="3" t="s">
        <v>171</v>
      </c>
      <c r="E160" s="3">
        <v>0.061</v>
      </c>
      <c r="F160" s="4">
        <v>28</v>
      </c>
      <c r="G160" s="3">
        <v>47</v>
      </c>
      <c r="H160" s="3">
        <v>300</v>
      </c>
      <c r="I160" s="5">
        <v>1101</v>
      </c>
      <c r="J160" s="3">
        <v>79</v>
      </c>
      <c r="K160" s="3">
        <v>244</v>
      </c>
      <c r="L160" s="3">
        <v>0.32</v>
      </c>
      <c r="M160" s="3">
        <v>23.43</v>
      </c>
      <c r="N160" s="3" t="s">
        <v>12</v>
      </c>
    </row>
    <row r="161" spans="1:14" ht="15.75" thickBot="1">
      <c r="A161" s="3">
        <v>160</v>
      </c>
      <c r="B161" s="8" t="s">
        <v>190</v>
      </c>
      <c r="C161" s="3" t="str">
        <f>"1735365X"</f>
        <v>1735365X</v>
      </c>
      <c r="D161" s="3" t="s">
        <v>171</v>
      </c>
      <c r="E161" s="3">
        <v>0.058</v>
      </c>
      <c r="F161" s="4">
        <v>6</v>
      </c>
      <c r="G161" s="3">
        <v>0</v>
      </c>
      <c r="H161" s="3">
        <v>97</v>
      </c>
      <c r="I161" s="3">
        <v>0</v>
      </c>
      <c r="J161" s="3">
        <v>35</v>
      </c>
      <c r="K161" s="3">
        <v>87</v>
      </c>
      <c r="L161" s="3">
        <v>0.33</v>
      </c>
      <c r="M161" s="3">
        <v>0</v>
      </c>
      <c r="N161" s="3" t="s">
        <v>185</v>
      </c>
    </row>
    <row r="162" spans="1:14" ht="30.75" thickBot="1">
      <c r="A162" s="3">
        <v>161</v>
      </c>
      <c r="B162" s="7" t="s">
        <v>191</v>
      </c>
      <c r="C162" s="3" t="str">
        <f>"15324230"</f>
        <v>15324230</v>
      </c>
      <c r="D162" s="3" t="s">
        <v>171</v>
      </c>
      <c r="E162" s="3">
        <v>0.057</v>
      </c>
      <c r="F162" s="4">
        <v>17</v>
      </c>
      <c r="G162" s="3">
        <v>29</v>
      </c>
      <c r="H162" s="3">
        <v>92</v>
      </c>
      <c r="I162" s="3">
        <v>730</v>
      </c>
      <c r="J162" s="3">
        <v>52</v>
      </c>
      <c r="K162" s="3">
        <v>92</v>
      </c>
      <c r="L162" s="3">
        <v>0.49</v>
      </c>
      <c r="M162" s="3">
        <v>25.17</v>
      </c>
      <c r="N162" s="3" t="s">
        <v>12</v>
      </c>
    </row>
    <row r="163" spans="1:14" ht="45.75" thickBot="1">
      <c r="A163" s="3">
        <v>162</v>
      </c>
      <c r="B163" s="8" t="s">
        <v>192</v>
      </c>
      <c r="C163" s="3" t="str">
        <f>"16005503"</f>
        <v>16005503</v>
      </c>
      <c r="D163" s="3" t="s">
        <v>171</v>
      </c>
      <c r="E163" s="3">
        <v>0.055</v>
      </c>
      <c r="F163" s="4">
        <v>21</v>
      </c>
      <c r="G163" s="3">
        <v>1</v>
      </c>
      <c r="H163" s="3">
        <v>12</v>
      </c>
      <c r="I163" s="3">
        <v>0</v>
      </c>
      <c r="J163" s="3">
        <v>5</v>
      </c>
      <c r="K163" s="3">
        <v>10</v>
      </c>
      <c r="L163" s="3">
        <v>0</v>
      </c>
      <c r="M163" s="3">
        <v>0</v>
      </c>
      <c r="N163" s="3" t="s">
        <v>15</v>
      </c>
    </row>
    <row r="164" spans="1:14" ht="15.75" thickBot="1">
      <c r="A164" s="3">
        <v>163</v>
      </c>
      <c r="B164" s="7" t="s">
        <v>193</v>
      </c>
      <c r="C164" s="3" t="str">
        <f>"12107913"</f>
        <v>12107913</v>
      </c>
      <c r="D164" s="3" t="s">
        <v>171</v>
      </c>
      <c r="E164" s="3">
        <v>0.053</v>
      </c>
      <c r="F164" s="4">
        <v>9</v>
      </c>
      <c r="G164" s="3">
        <v>8</v>
      </c>
      <c r="H164" s="3">
        <v>92</v>
      </c>
      <c r="I164" s="3">
        <v>126</v>
      </c>
      <c r="J164" s="3">
        <v>23</v>
      </c>
      <c r="K164" s="3">
        <v>83</v>
      </c>
      <c r="L164" s="3">
        <v>0.27</v>
      </c>
      <c r="M164" s="3">
        <v>15.75</v>
      </c>
      <c r="N164" s="3" t="s">
        <v>194</v>
      </c>
    </row>
    <row r="165" spans="1:14" ht="30.75" thickBot="1">
      <c r="A165" s="3">
        <v>164</v>
      </c>
      <c r="B165" s="8" t="s">
        <v>195</v>
      </c>
      <c r="C165" s="3" t="str">
        <f>"18715230"</f>
        <v>18715230</v>
      </c>
      <c r="D165" s="3" t="s">
        <v>171</v>
      </c>
      <c r="E165" s="3">
        <v>0.051</v>
      </c>
      <c r="F165" s="4">
        <v>9</v>
      </c>
      <c r="G165" s="3">
        <v>24</v>
      </c>
      <c r="H165" s="3">
        <v>104</v>
      </c>
      <c r="I165" s="5">
        <v>2355</v>
      </c>
      <c r="J165" s="3">
        <v>16</v>
      </c>
      <c r="K165" s="3">
        <v>95</v>
      </c>
      <c r="L165" s="3">
        <v>0.27</v>
      </c>
      <c r="M165" s="3">
        <v>98.13</v>
      </c>
      <c r="N165" s="3" t="s">
        <v>20</v>
      </c>
    </row>
    <row r="166" spans="1:14" ht="15.75" thickBot="1">
      <c r="A166" s="3">
        <v>165</v>
      </c>
      <c r="B166" s="7" t="s">
        <v>196</v>
      </c>
      <c r="C166" s="3" t="str">
        <f>"18764010"</f>
        <v>18764010</v>
      </c>
      <c r="D166" s="3" t="s">
        <v>171</v>
      </c>
      <c r="E166" s="3">
        <v>0.05</v>
      </c>
      <c r="F166" s="4">
        <v>1</v>
      </c>
      <c r="G166" s="3">
        <v>0</v>
      </c>
      <c r="H166" s="3">
        <v>1</v>
      </c>
      <c r="I166" s="3">
        <v>0</v>
      </c>
      <c r="J166" s="3">
        <v>1</v>
      </c>
      <c r="K166" s="3">
        <v>1</v>
      </c>
      <c r="L166" s="3">
        <v>1</v>
      </c>
      <c r="M166" s="3">
        <v>0</v>
      </c>
      <c r="N166" s="3" t="s">
        <v>20</v>
      </c>
    </row>
    <row r="167" spans="1:14" ht="15.75" thickBot="1">
      <c r="A167" s="3">
        <v>166</v>
      </c>
      <c r="B167" s="8" t="s">
        <v>197</v>
      </c>
      <c r="C167" s="3" t="str">
        <f>"20772211"</f>
        <v>20772211</v>
      </c>
      <c r="D167" s="3" t="s">
        <v>171</v>
      </c>
      <c r="E167" s="3">
        <v>0.049</v>
      </c>
      <c r="F167" s="4">
        <v>2</v>
      </c>
      <c r="G167" s="3">
        <v>5</v>
      </c>
      <c r="H167" s="3">
        <v>8</v>
      </c>
      <c r="I167" s="3">
        <v>129</v>
      </c>
      <c r="J167" s="3">
        <v>8</v>
      </c>
      <c r="K167" s="3">
        <v>8</v>
      </c>
      <c r="L167" s="3">
        <v>1</v>
      </c>
      <c r="M167" s="3">
        <v>25.8</v>
      </c>
      <c r="N167" s="3" t="s">
        <v>198</v>
      </c>
    </row>
    <row r="168" spans="1:14" ht="15.75" thickBot="1">
      <c r="A168" s="3">
        <v>167</v>
      </c>
      <c r="B168" s="7" t="s">
        <v>199</v>
      </c>
      <c r="C168" s="3" t="str">
        <f>"1877282X"</f>
        <v>1877282X</v>
      </c>
      <c r="D168" s="3" t="s">
        <v>171</v>
      </c>
      <c r="E168" s="3">
        <v>0.043</v>
      </c>
      <c r="F168" s="4">
        <v>2</v>
      </c>
      <c r="G168" s="3">
        <v>0</v>
      </c>
      <c r="H168" s="3">
        <v>67</v>
      </c>
      <c r="I168" s="3">
        <v>0</v>
      </c>
      <c r="J168" s="3">
        <v>14</v>
      </c>
      <c r="K168" s="3">
        <v>66</v>
      </c>
      <c r="L168" s="3">
        <v>0.21</v>
      </c>
      <c r="M168" s="3">
        <v>0</v>
      </c>
      <c r="N168" s="3" t="s">
        <v>20</v>
      </c>
    </row>
    <row r="169" spans="1:14" ht="15.75" thickBot="1">
      <c r="A169" s="3">
        <v>168</v>
      </c>
      <c r="B169" s="8" t="s">
        <v>200</v>
      </c>
      <c r="C169" s="3" t="str">
        <f>"14729725"</f>
        <v>14729725</v>
      </c>
      <c r="D169" s="3" t="s">
        <v>171</v>
      </c>
      <c r="E169" s="3">
        <v>0.041</v>
      </c>
      <c r="F169" s="4">
        <v>40</v>
      </c>
      <c r="G169" s="3">
        <v>0</v>
      </c>
      <c r="H169" s="3">
        <v>21</v>
      </c>
      <c r="I169" s="3">
        <v>0</v>
      </c>
      <c r="J169" s="3">
        <v>4</v>
      </c>
      <c r="K169" s="3">
        <v>18</v>
      </c>
      <c r="L169" s="3">
        <v>0.15</v>
      </c>
      <c r="M169" s="3">
        <v>0</v>
      </c>
      <c r="N169" s="3" t="s">
        <v>15</v>
      </c>
    </row>
    <row r="170" spans="1:14" ht="15.75" thickBot="1">
      <c r="A170" s="3">
        <v>169</v>
      </c>
      <c r="B170" s="7" t="s">
        <v>201</v>
      </c>
      <c r="C170" s="3" t="str">
        <f>"14653443"</f>
        <v>14653443</v>
      </c>
      <c r="D170" s="3" t="s">
        <v>171</v>
      </c>
      <c r="E170" s="3">
        <v>0.038</v>
      </c>
      <c r="F170" s="4">
        <v>21</v>
      </c>
      <c r="G170" s="3">
        <v>17</v>
      </c>
      <c r="H170" s="3">
        <v>91</v>
      </c>
      <c r="I170" s="3">
        <v>441</v>
      </c>
      <c r="J170" s="3">
        <v>26</v>
      </c>
      <c r="K170" s="3">
        <v>91</v>
      </c>
      <c r="L170" s="3">
        <v>0.22</v>
      </c>
      <c r="M170" s="3">
        <v>25.94</v>
      </c>
      <c r="N170" s="3" t="s">
        <v>15</v>
      </c>
    </row>
    <row r="171" spans="1:14" ht="15.75" thickBot="1">
      <c r="A171" s="3">
        <v>170</v>
      </c>
      <c r="B171" s="8" t="s">
        <v>202</v>
      </c>
      <c r="C171" s="3" t="str">
        <f>"15982467"</f>
        <v>15982467</v>
      </c>
      <c r="D171" s="3" t="s">
        <v>171</v>
      </c>
      <c r="E171" s="3">
        <v>0.035</v>
      </c>
      <c r="F171" s="4">
        <v>4</v>
      </c>
      <c r="G171" s="3">
        <v>8</v>
      </c>
      <c r="H171" s="3">
        <v>95</v>
      </c>
      <c r="I171" s="3">
        <v>180</v>
      </c>
      <c r="J171" s="3">
        <v>12</v>
      </c>
      <c r="K171" s="3">
        <v>95</v>
      </c>
      <c r="L171" s="3">
        <v>0.15</v>
      </c>
      <c r="M171" s="3">
        <v>22.5</v>
      </c>
      <c r="N171" s="3" t="s">
        <v>164</v>
      </c>
    </row>
    <row r="172" spans="1:14" ht="15.75" thickBot="1">
      <c r="A172" s="3">
        <v>171</v>
      </c>
      <c r="B172" s="7" t="s">
        <v>203</v>
      </c>
      <c r="C172" s="3" t="str">
        <f>"1721727X"</f>
        <v>1721727X</v>
      </c>
      <c r="D172" s="3" t="s">
        <v>171</v>
      </c>
      <c r="E172" s="3">
        <v>0.033</v>
      </c>
      <c r="F172" s="4">
        <v>9</v>
      </c>
      <c r="G172" s="3">
        <v>0</v>
      </c>
      <c r="H172" s="3">
        <v>55</v>
      </c>
      <c r="I172" s="3">
        <v>0</v>
      </c>
      <c r="J172" s="3">
        <v>5</v>
      </c>
      <c r="K172" s="3">
        <v>49</v>
      </c>
      <c r="L172" s="3">
        <v>0.09</v>
      </c>
      <c r="M172" s="3">
        <v>0</v>
      </c>
      <c r="N172" s="3" t="s">
        <v>132</v>
      </c>
    </row>
    <row r="173" spans="1:14" ht="15.75" thickBot="1">
      <c r="A173" s="3">
        <v>172</v>
      </c>
      <c r="B173" s="8" t="s">
        <v>204</v>
      </c>
      <c r="C173" s="3" t="str">
        <f>"14263912"</f>
        <v>14263912</v>
      </c>
      <c r="D173" s="3" t="s">
        <v>171</v>
      </c>
      <c r="E173" s="3">
        <v>0.032</v>
      </c>
      <c r="F173" s="4">
        <v>8</v>
      </c>
      <c r="G173" s="3">
        <v>25</v>
      </c>
      <c r="H173" s="3">
        <v>154</v>
      </c>
      <c r="I173" s="3">
        <v>653</v>
      </c>
      <c r="J173" s="3">
        <v>25</v>
      </c>
      <c r="K173" s="3">
        <v>152</v>
      </c>
      <c r="L173" s="3">
        <v>0.14</v>
      </c>
      <c r="M173" s="3">
        <v>26.12</v>
      </c>
      <c r="N173" s="3" t="s">
        <v>99</v>
      </c>
    </row>
    <row r="174" spans="1:14" ht="30.75" thickBot="1">
      <c r="A174" s="3">
        <v>173</v>
      </c>
      <c r="B174" s="7" t="s">
        <v>205</v>
      </c>
      <c r="C174" s="3" t="str">
        <f>"15715078"</f>
        <v>15715078</v>
      </c>
      <c r="D174" s="3" t="s">
        <v>171</v>
      </c>
      <c r="E174" s="3">
        <v>0.031</v>
      </c>
      <c r="F174" s="4">
        <v>3</v>
      </c>
      <c r="G174" s="3">
        <v>0</v>
      </c>
      <c r="H174" s="3">
        <v>93</v>
      </c>
      <c r="I174" s="3">
        <v>0</v>
      </c>
      <c r="J174" s="3">
        <v>5</v>
      </c>
      <c r="K174" s="3">
        <v>87</v>
      </c>
      <c r="L174" s="3">
        <v>0</v>
      </c>
      <c r="M174" s="3">
        <v>0</v>
      </c>
      <c r="N174" s="3" t="s">
        <v>20</v>
      </c>
    </row>
    <row r="175" spans="1:14" ht="30.75" thickBot="1">
      <c r="A175" s="3">
        <v>174</v>
      </c>
      <c r="B175" s="8" t="s">
        <v>206</v>
      </c>
      <c r="C175" s="3" t="str">
        <f>"03008878"</f>
        <v>03008878</v>
      </c>
      <c r="D175" s="3" t="s">
        <v>171</v>
      </c>
      <c r="E175" s="3">
        <v>0.03</v>
      </c>
      <c r="F175" s="4">
        <v>19</v>
      </c>
      <c r="G175" s="3">
        <v>0</v>
      </c>
      <c r="H175" s="3">
        <v>1</v>
      </c>
      <c r="I175" s="3">
        <v>0</v>
      </c>
      <c r="J175" s="3">
        <v>0</v>
      </c>
      <c r="K175" s="3">
        <v>1</v>
      </c>
      <c r="L175" s="3">
        <v>0</v>
      </c>
      <c r="M175" s="3">
        <v>0</v>
      </c>
      <c r="N175" s="3" t="s">
        <v>15</v>
      </c>
    </row>
    <row r="176" spans="1:14" ht="15.75" thickBot="1">
      <c r="A176" s="3">
        <v>175</v>
      </c>
      <c r="B176" s="7" t="s">
        <v>207</v>
      </c>
      <c r="C176" s="3" t="str">
        <f>"1178122X"</f>
        <v>1178122X</v>
      </c>
      <c r="D176" s="3" t="s">
        <v>171</v>
      </c>
      <c r="E176" s="3">
        <v>0.03</v>
      </c>
      <c r="F176" s="4">
        <v>0</v>
      </c>
      <c r="G176" s="3">
        <v>0</v>
      </c>
      <c r="H176" s="3">
        <v>1</v>
      </c>
      <c r="I176" s="3">
        <v>0</v>
      </c>
      <c r="J176" s="3">
        <v>0</v>
      </c>
      <c r="K176" s="3">
        <v>1</v>
      </c>
      <c r="L176" s="3">
        <v>0</v>
      </c>
      <c r="M176" s="3">
        <v>0</v>
      </c>
      <c r="N176" s="3" t="s">
        <v>166</v>
      </c>
    </row>
    <row r="177" spans="1:14" ht="15.75" thickBot="1">
      <c r="A177" s="3">
        <v>176</v>
      </c>
      <c r="B177" s="8" t="s">
        <v>208</v>
      </c>
      <c r="C177" s="3" t="str">
        <f>"15677443"</f>
        <v>15677443</v>
      </c>
      <c r="D177" s="3" t="s">
        <v>171</v>
      </c>
      <c r="E177" s="3">
        <v>0.028</v>
      </c>
      <c r="F177" s="4">
        <v>5</v>
      </c>
      <c r="G177" s="3">
        <v>0</v>
      </c>
      <c r="H177" s="3">
        <v>40</v>
      </c>
      <c r="I177" s="3">
        <v>0</v>
      </c>
      <c r="J177" s="3">
        <v>3</v>
      </c>
      <c r="K177" s="3">
        <v>33</v>
      </c>
      <c r="L177" s="3">
        <v>0.14</v>
      </c>
      <c r="M177" s="3">
        <v>0</v>
      </c>
      <c r="N177" s="3" t="s">
        <v>20</v>
      </c>
    </row>
    <row r="178" spans="1:14" ht="15.75" thickBot="1">
      <c r="A178" s="3">
        <v>177</v>
      </c>
      <c r="B178" s="7" t="s">
        <v>209</v>
      </c>
      <c r="C178" s="3" t="str">
        <f>"02139626"</f>
        <v>02139626</v>
      </c>
      <c r="D178" s="3" t="s">
        <v>171</v>
      </c>
      <c r="E178" s="3">
        <v>0.028</v>
      </c>
      <c r="F178" s="4">
        <v>6</v>
      </c>
      <c r="G178" s="3">
        <v>0</v>
      </c>
      <c r="H178" s="3">
        <v>56</v>
      </c>
      <c r="I178" s="3">
        <v>0</v>
      </c>
      <c r="J178" s="3">
        <v>1</v>
      </c>
      <c r="K178" s="3">
        <v>51</v>
      </c>
      <c r="L178" s="3">
        <v>0.04</v>
      </c>
      <c r="M178" s="3">
        <v>0</v>
      </c>
      <c r="N178" s="3" t="s">
        <v>46</v>
      </c>
    </row>
    <row r="179" spans="1:14" ht="30.75" thickBot="1">
      <c r="A179" s="3">
        <v>178</v>
      </c>
      <c r="B179" s="8" t="s">
        <v>210</v>
      </c>
      <c r="C179" s="3" t="str">
        <f>"15027740"</f>
        <v>15027740</v>
      </c>
      <c r="D179" s="3" t="s">
        <v>171</v>
      </c>
      <c r="E179" s="3">
        <v>0.028</v>
      </c>
      <c r="F179" s="4">
        <v>25</v>
      </c>
      <c r="G179" s="3">
        <v>0</v>
      </c>
      <c r="H179" s="3">
        <v>2</v>
      </c>
      <c r="I179" s="3">
        <v>0</v>
      </c>
      <c r="J179" s="3">
        <v>0</v>
      </c>
      <c r="K179" s="3">
        <v>2</v>
      </c>
      <c r="L179" s="3">
        <v>0</v>
      </c>
      <c r="M179" s="3">
        <v>0</v>
      </c>
      <c r="N179" s="3" t="s">
        <v>15</v>
      </c>
    </row>
    <row r="180" spans="1:14" ht="30.75" thickBot="1">
      <c r="A180" s="3">
        <v>179</v>
      </c>
      <c r="B180" s="7" t="s">
        <v>211</v>
      </c>
      <c r="C180" s="3" t="str">
        <f>"03729311"</f>
        <v>03729311</v>
      </c>
      <c r="D180" s="3" t="s">
        <v>171</v>
      </c>
      <c r="E180" s="3">
        <v>0.027</v>
      </c>
      <c r="F180" s="4">
        <v>8</v>
      </c>
      <c r="G180" s="3">
        <v>44</v>
      </c>
      <c r="H180" s="3">
        <v>476</v>
      </c>
      <c r="I180" s="3">
        <v>0</v>
      </c>
      <c r="J180" s="3">
        <v>14</v>
      </c>
      <c r="K180" s="3">
        <v>476</v>
      </c>
      <c r="L180" s="3">
        <v>0.03</v>
      </c>
      <c r="M180" s="3">
        <v>0</v>
      </c>
      <c r="N180" s="3" t="s">
        <v>212</v>
      </c>
    </row>
    <row r="181" spans="1:14" ht="15.75" thickBot="1">
      <c r="A181" s="3">
        <v>180</v>
      </c>
      <c r="B181" s="8" t="s">
        <v>213</v>
      </c>
      <c r="C181" s="3" t="str">
        <f>"09232532"</f>
        <v>09232532</v>
      </c>
      <c r="D181" s="3" t="s">
        <v>171</v>
      </c>
      <c r="E181" s="3">
        <v>0.027</v>
      </c>
      <c r="F181" s="4">
        <v>7</v>
      </c>
      <c r="G181" s="3">
        <v>32</v>
      </c>
      <c r="H181" s="3">
        <v>124</v>
      </c>
      <c r="I181" s="3">
        <v>503</v>
      </c>
      <c r="J181" s="3">
        <v>7</v>
      </c>
      <c r="K181" s="3">
        <v>86</v>
      </c>
      <c r="L181" s="3">
        <v>0.06</v>
      </c>
      <c r="M181" s="3">
        <v>15.72</v>
      </c>
      <c r="N181" s="3" t="s">
        <v>20</v>
      </c>
    </row>
    <row r="182" spans="1:14" ht="15.75" thickBot="1">
      <c r="A182" s="3">
        <v>181</v>
      </c>
      <c r="B182" s="7" t="s">
        <v>214</v>
      </c>
      <c r="C182" s="3" t="str">
        <f>"15769887"</f>
        <v>15769887</v>
      </c>
      <c r="D182" s="3" t="s">
        <v>171</v>
      </c>
      <c r="E182" s="3">
        <v>0.027</v>
      </c>
      <c r="F182" s="4">
        <v>4</v>
      </c>
      <c r="G182" s="3">
        <v>3</v>
      </c>
      <c r="H182" s="3">
        <v>90</v>
      </c>
      <c r="I182" s="3">
        <v>222</v>
      </c>
      <c r="J182" s="3">
        <v>3</v>
      </c>
      <c r="K182" s="3">
        <v>65</v>
      </c>
      <c r="L182" s="3">
        <v>0.04</v>
      </c>
      <c r="M182" s="3">
        <v>74</v>
      </c>
      <c r="N182" s="3" t="s">
        <v>46</v>
      </c>
    </row>
    <row r="183" spans="1:14" ht="15.75" thickBot="1">
      <c r="A183" s="3">
        <v>182</v>
      </c>
      <c r="B183" s="8" t="s">
        <v>215</v>
      </c>
      <c r="C183" s="3" t="str">
        <f>"10045503"</f>
        <v>10045503</v>
      </c>
      <c r="D183" s="3" t="s">
        <v>171</v>
      </c>
      <c r="E183" s="3">
        <v>0.027</v>
      </c>
      <c r="F183" s="4">
        <v>2</v>
      </c>
      <c r="G183" s="3">
        <v>180</v>
      </c>
      <c r="H183" s="3">
        <v>972</v>
      </c>
      <c r="I183" s="5">
        <v>2506</v>
      </c>
      <c r="J183" s="3">
        <v>21</v>
      </c>
      <c r="K183" s="3">
        <v>972</v>
      </c>
      <c r="L183" s="3">
        <v>0.02</v>
      </c>
      <c r="M183" s="3">
        <v>13.92</v>
      </c>
      <c r="N183" s="3" t="s">
        <v>181</v>
      </c>
    </row>
    <row r="184" spans="1:14" ht="15.75" thickBot="1">
      <c r="A184" s="3">
        <v>183</v>
      </c>
      <c r="B184" s="7" t="s">
        <v>216</v>
      </c>
      <c r="C184" s="3" t="str">
        <f>"18748384"</f>
        <v>18748384</v>
      </c>
      <c r="D184" s="3" t="s">
        <v>171</v>
      </c>
      <c r="E184" s="3">
        <v>0.027</v>
      </c>
      <c r="F184" s="4">
        <v>0</v>
      </c>
      <c r="G184" s="3">
        <v>0</v>
      </c>
      <c r="H184" s="3">
        <v>4</v>
      </c>
      <c r="I184" s="3">
        <v>0</v>
      </c>
      <c r="J184" s="3">
        <v>0</v>
      </c>
      <c r="K184" s="3">
        <v>4</v>
      </c>
      <c r="L184" s="3">
        <v>0</v>
      </c>
      <c r="M184" s="3">
        <v>0</v>
      </c>
      <c r="N184" s="3" t="s">
        <v>20</v>
      </c>
    </row>
    <row r="185" spans="1:14" ht="15.75" thickBot="1">
      <c r="A185" s="3">
        <v>184</v>
      </c>
      <c r="B185" s="8" t="s">
        <v>217</v>
      </c>
      <c r="C185" s="3" t="str">
        <f>"04389573"</f>
        <v>04389573</v>
      </c>
      <c r="D185" s="3" t="s">
        <v>171</v>
      </c>
      <c r="E185" s="3">
        <v>0.026</v>
      </c>
      <c r="F185" s="4">
        <v>2</v>
      </c>
      <c r="G185" s="3">
        <v>10</v>
      </c>
      <c r="H185" s="3">
        <v>92</v>
      </c>
      <c r="I185" s="3">
        <v>260</v>
      </c>
      <c r="J185" s="3">
        <v>3</v>
      </c>
      <c r="K185" s="3">
        <v>80</v>
      </c>
      <c r="L185" s="3">
        <v>0.05</v>
      </c>
      <c r="M185" s="3">
        <v>26</v>
      </c>
      <c r="N185" s="3" t="s">
        <v>218</v>
      </c>
    </row>
    <row r="186" spans="1:14" ht="15.75" thickBot="1">
      <c r="A186" s="3">
        <v>185</v>
      </c>
      <c r="B186" s="7" t="s">
        <v>219</v>
      </c>
      <c r="C186" s="3" t="str">
        <f>"18023150"</f>
        <v>18023150</v>
      </c>
      <c r="D186" s="3" t="s">
        <v>171</v>
      </c>
      <c r="E186" s="3">
        <v>0.026</v>
      </c>
      <c r="F186" s="4">
        <v>1</v>
      </c>
      <c r="G186" s="3">
        <v>21</v>
      </c>
      <c r="H186" s="3">
        <v>29</v>
      </c>
      <c r="I186" s="3">
        <v>361</v>
      </c>
      <c r="J186" s="3">
        <v>2</v>
      </c>
      <c r="K186" s="3">
        <v>21</v>
      </c>
      <c r="L186" s="3">
        <v>0.1</v>
      </c>
      <c r="M186" s="3">
        <v>17.19</v>
      </c>
      <c r="N186" s="3" t="s">
        <v>194</v>
      </c>
    </row>
    <row r="187" spans="1:14" ht="30.75" thickBot="1">
      <c r="A187" s="3">
        <v>186</v>
      </c>
      <c r="B187" s="8" t="s">
        <v>220</v>
      </c>
      <c r="C187" s="3" t="str">
        <f>"15612996"</f>
        <v>15612996</v>
      </c>
      <c r="D187" s="3" t="s">
        <v>171</v>
      </c>
      <c r="E187" s="3">
        <v>0.026</v>
      </c>
      <c r="F187" s="4">
        <v>4</v>
      </c>
      <c r="G187" s="3">
        <v>24</v>
      </c>
      <c r="H187" s="3">
        <v>101</v>
      </c>
      <c r="I187" s="3">
        <v>781</v>
      </c>
      <c r="J187" s="3">
        <v>7</v>
      </c>
      <c r="K187" s="3">
        <v>91</v>
      </c>
      <c r="L187" s="3">
        <v>0.11</v>
      </c>
      <c r="M187" s="3">
        <v>32.54</v>
      </c>
      <c r="N187" s="3" t="s">
        <v>221</v>
      </c>
    </row>
    <row r="188" spans="1:14" ht="15.75" thickBot="1">
      <c r="A188" s="3">
        <v>187</v>
      </c>
      <c r="B188" s="7" t="s">
        <v>222</v>
      </c>
      <c r="C188" s="3" t="str">
        <f>"12123536"</f>
        <v>12123536</v>
      </c>
      <c r="D188" s="3" t="s">
        <v>171</v>
      </c>
      <c r="E188" s="3">
        <v>0.026</v>
      </c>
      <c r="F188" s="4">
        <v>4</v>
      </c>
      <c r="G188" s="3">
        <v>15</v>
      </c>
      <c r="H188" s="3">
        <v>180</v>
      </c>
      <c r="I188" s="3">
        <v>222</v>
      </c>
      <c r="J188" s="3">
        <v>4</v>
      </c>
      <c r="K188" s="3">
        <v>120</v>
      </c>
      <c r="L188" s="3">
        <v>0.03</v>
      </c>
      <c r="M188" s="3">
        <v>14.8</v>
      </c>
      <c r="N188" s="3" t="s">
        <v>194</v>
      </c>
    </row>
    <row r="189" spans="1:14" ht="30.75" thickBot="1">
      <c r="A189" s="3">
        <v>188</v>
      </c>
      <c r="B189" s="8" t="s">
        <v>223</v>
      </c>
      <c r="C189" s="3" t="str">
        <f>"1179139X"</f>
        <v>1179139X</v>
      </c>
      <c r="D189" s="3" t="s">
        <v>171</v>
      </c>
      <c r="E189" s="3">
        <v>0.026</v>
      </c>
      <c r="F189" s="4">
        <v>1</v>
      </c>
      <c r="G189" s="3">
        <v>3</v>
      </c>
      <c r="H189" s="3">
        <v>15</v>
      </c>
      <c r="I189" s="3">
        <v>209</v>
      </c>
      <c r="J189" s="3">
        <v>1</v>
      </c>
      <c r="K189" s="3">
        <v>15</v>
      </c>
      <c r="L189" s="3">
        <v>0.07</v>
      </c>
      <c r="M189" s="3">
        <v>69.67</v>
      </c>
      <c r="N189" s="3" t="s">
        <v>166</v>
      </c>
    </row>
    <row r="190" spans="1:14" ht="15.75" thickBot="1">
      <c r="A190" s="3">
        <v>189</v>
      </c>
      <c r="B190" s="7" t="s">
        <v>224</v>
      </c>
      <c r="C190" s="3" t="str">
        <f>"08719721"</f>
        <v>08719721</v>
      </c>
      <c r="D190" s="3" t="s">
        <v>171</v>
      </c>
      <c r="E190" s="3">
        <v>0.025</v>
      </c>
      <c r="F190" s="4">
        <v>1</v>
      </c>
      <c r="G190" s="3">
        <v>0</v>
      </c>
      <c r="H190" s="3">
        <v>116</v>
      </c>
      <c r="I190" s="3">
        <v>0</v>
      </c>
      <c r="J190" s="3">
        <v>0</v>
      </c>
      <c r="K190" s="3">
        <v>81</v>
      </c>
      <c r="L190" s="3">
        <v>0</v>
      </c>
      <c r="M190" s="3">
        <v>0</v>
      </c>
      <c r="N190" s="3" t="s">
        <v>225</v>
      </c>
    </row>
    <row r="191" spans="1:14" ht="15.75" thickBot="1">
      <c r="A191" s="3">
        <v>190</v>
      </c>
      <c r="B191" s="8" t="s">
        <v>226</v>
      </c>
      <c r="C191" s="3" t="str">
        <f>"09925945"</f>
        <v>09925945</v>
      </c>
      <c r="D191" s="3" t="s">
        <v>171</v>
      </c>
      <c r="E191" s="3">
        <v>0.025</v>
      </c>
      <c r="F191" s="4">
        <v>1</v>
      </c>
      <c r="G191" s="3">
        <v>26</v>
      </c>
      <c r="H191" s="3">
        <v>498</v>
      </c>
      <c r="I191" s="3">
        <v>34</v>
      </c>
      <c r="J191" s="3">
        <v>0</v>
      </c>
      <c r="K191" s="3">
        <v>247</v>
      </c>
      <c r="L191" s="3">
        <v>0</v>
      </c>
      <c r="M191" s="3">
        <v>1.31</v>
      </c>
      <c r="N191" s="3" t="s">
        <v>20</v>
      </c>
    </row>
    <row r="192" ht="15">
      <c r="B192" s="3"/>
    </row>
    <row r="193" ht="15">
      <c r="A193" s="2" t="s">
        <v>230</v>
      </c>
    </row>
    <row r="194" ht="15">
      <c r="A194" s="2" t="s">
        <v>231</v>
      </c>
    </row>
    <row r="196" ht="15">
      <c r="A196" s="2" t="s">
        <v>227</v>
      </c>
    </row>
  </sheetData>
  <sheetProtection/>
  <mergeCells count="1">
    <mergeCell ref="D1:E1"/>
  </mergeCells>
  <hyperlinks>
    <hyperlink ref="B2" r:id="rId1" tooltip="view journal details" display="http://www.scimagojr.com/journalsearch.php?q=20651&amp;tip=sid&amp;clean=0"/>
    <hyperlink ref="B3" r:id="rId2" tooltip="view journal details" display="http://www.scimagojr.com/journalsearch.php?q=20798&amp;tip=sid&amp;clean=0"/>
    <hyperlink ref="B4" r:id="rId3" tooltip="view journal details" display="http://www.scimagojr.com/journalsearch.php?q=21315&amp;tip=sid&amp;clean=0"/>
    <hyperlink ref="B5" r:id="rId4" tooltip="view journal details" display="http://www.scimagojr.com/journalsearch.php?q=21272&amp;tip=sid&amp;clean=0"/>
    <hyperlink ref="B6" r:id="rId5" tooltip="view journal details" display="http://www.scimagojr.com/journalsearch.php?q=21318&amp;tip=sid&amp;clean=0"/>
    <hyperlink ref="B7" r:id="rId6" tooltip="view journal details" display="http://www.scimagojr.com/journalsearch.php?q=20810&amp;tip=sid&amp;clean=0"/>
    <hyperlink ref="B8" r:id="rId7" tooltip="view journal details" display="http://www.scimagojr.com/journalsearch.php?q=18797&amp;tip=sid&amp;clean=0"/>
    <hyperlink ref="B9" r:id="rId8" tooltip="view journal details" display="http://www.scimagojr.com/journalsearch.php?q=11400153331&amp;tip=sid&amp;clean=0"/>
    <hyperlink ref="B10" r:id="rId9" tooltip="view journal details" display="http://www.scimagojr.com/journalsearch.php?q=21359&amp;tip=sid&amp;clean=0"/>
    <hyperlink ref="B11" r:id="rId10" tooltip="view journal details" display="http://www.scimagojr.com/journalsearch.php?q=21365&amp;tip=sid&amp;clean=0"/>
    <hyperlink ref="B12" r:id="rId11" tooltip="view journal details" display="http://www.scimagojr.com/journalsearch.php?q=20151&amp;tip=sid&amp;clean=0"/>
    <hyperlink ref="B13" r:id="rId12" tooltip="view journal details" display="http://www.scimagojr.com/journalsearch.php?q=4000151809&amp;tip=sid&amp;clean=0"/>
    <hyperlink ref="B14" r:id="rId13" tooltip="view journal details" display="http://www.scimagojr.com/journalsearch.php?q=21275&amp;tip=sid&amp;clean=0"/>
    <hyperlink ref="B15" r:id="rId14" tooltip="view journal details" display="http://www.scimagojr.com/journalsearch.php?q=21267&amp;tip=sid&amp;clean=0"/>
    <hyperlink ref="B16" r:id="rId15" tooltip="view journal details" display="http://www.scimagojr.com/journalsearch.php?q=7100153107&amp;tip=sid&amp;clean=0"/>
    <hyperlink ref="B17" r:id="rId16" tooltip="view journal details" display="http://www.scimagojr.com/journalsearch.php?q=20779&amp;tip=sid&amp;clean=0"/>
    <hyperlink ref="B18" r:id="rId17" tooltip="view journal details" display="http://www.scimagojr.com/journalsearch.php?q=22440&amp;tip=sid&amp;clean=0"/>
    <hyperlink ref="B19" r:id="rId18" tooltip="view journal details" display="http://www.scimagojr.com/journalsearch.php?q=20356&amp;tip=sid&amp;clean=0"/>
    <hyperlink ref="B20" r:id="rId19" tooltip="view journal details" display="http://www.scimagojr.com/journalsearch.php?q=21817&amp;tip=sid&amp;clean=0"/>
    <hyperlink ref="B21" r:id="rId20" tooltip="view journal details" display="http://www.scimagojr.com/journalsearch.php?q=20250&amp;tip=sid&amp;clean=0"/>
    <hyperlink ref="B22" r:id="rId21" tooltip="view journal details" display="http://www.scimagojr.com/journalsearch.php?q=21245&amp;tip=sid&amp;clean=0"/>
    <hyperlink ref="B23" r:id="rId22" tooltip="view journal details" display="http://www.scimagojr.com/journalsearch.php?q=21309&amp;tip=sid&amp;clean=0"/>
    <hyperlink ref="B24" r:id="rId23" tooltip="view journal details" display="http://www.scimagojr.com/journalsearch.php?q=29607&amp;tip=sid&amp;clean=0"/>
    <hyperlink ref="B25" r:id="rId24" tooltip="view journal details" display="http://www.scimagojr.com/journalsearch.php?q=20823&amp;tip=sid&amp;clean=0"/>
    <hyperlink ref="B26" r:id="rId25" tooltip="view journal details" display="http://www.scimagojr.com/journalsearch.php?q=20443&amp;tip=sid&amp;clean=0"/>
    <hyperlink ref="B27" r:id="rId26" tooltip="view journal details" display="http://www.scimagojr.com/journalsearch.php?q=21268&amp;tip=sid&amp;clean=0"/>
    <hyperlink ref="B28" r:id="rId27" tooltip="view journal details" display="http://www.scimagojr.com/journalsearch.php?q=15686&amp;tip=sid&amp;clean=0"/>
    <hyperlink ref="B29" r:id="rId28" tooltip="view journal details" display="http://www.scimagojr.com/journalsearch.php?q=20689&amp;tip=sid&amp;clean=0"/>
    <hyperlink ref="B30" r:id="rId29" tooltip="view journal details" display="http://www.scimagojr.com/journalsearch.php?q=20813&amp;tip=sid&amp;clean=0"/>
    <hyperlink ref="B31" r:id="rId30" tooltip="view journal details" display="http://www.scimagojr.com/journalsearch.php?q=22343&amp;tip=sid&amp;clean=0"/>
    <hyperlink ref="B32" r:id="rId31" tooltip="view journal details" display="http://www.scimagojr.com/journalsearch.php?q=21773&amp;tip=sid&amp;clean=0"/>
    <hyperlink ref="B33" r:id="rId32" tooltip="view journal details" display="http://www.scimagojr.com/journalsearch.php?q=20740&amp;tip=sid&amp;clean=0"/>
    <hyperlink ref="B34" r:id="rId33" tooltip="view journal details" display="http://www.scimagojr.com/journalsearch.php?q=20220&amp;tip=sid&amp;clean=0"/>
    <hyperlink ref="B35" r:id="rId34" tooltip="view journal details" display="http://www.scimagojr.com/journalsearch.php?q=15300154823&amp;tip=sid&amp;clean=0"/>
    <hyperlink ref="B36" r:id="rId35" tooltip="view journal details" display="http://www.scimagojr.com/journalsearch.php?q=6300153105&amp;tip=sid&amp;clean=0"/>
    <hyperlink ref="B37" r:id="rId36" tooltip="view journal details" display="http://www.scimagojr.com/journalsearch.php?q=29152&amp;tip=sid&amp;clean=0"/>
    <hyperlink ref="B38" r:id="rId37" tooltip="view journal details" display="http://www.scimagojr.com/journalsearch.php?q=21250&amp;tip=sid&amp;clean=0"/>
    <hyperlink ref="B39" r:id="rId38" tooltip="view journal details" display="http://www.scimagojr.com/journalsearch.php?q=22344&amp;tip=sid&amp;clean=0"/>
    <hyperlink ref="B40" r:id="rId39" tooltip="view journal details" display="http://www.scimagojr.com/journalsearch.php?q=21844&amp;tip=sid&amp;clean=0"/>
    <hyperlink ref="B41" r:id="rId40" tooltip="view journal details" display="http://www.scimagojr.com/journalsearch.php?q=20752&amp;tip=sid&amp;clean=0"/>
    <hyperlink ref="B42" r:id="rId41" tooltip="view journal details" display="http://www.scimagojr.com/journalsearch.php?q=20805&amp;tip=sid&amp;clean=0"/>
    <hyperlink ref="B43" r:id="rId42" tooltip="view journal details" display="http://www.scimagojr.com/journalsearch.php?q=20723&amp;tip=sid&amp;clean=0"/>
    <hyperlink ref="B44" r:id="rId43" tooltip="view journal details" display="http://www.scimagojr.com/journalsearch.php?q=19209&amp;tip=sid&amp;clean=0"/>
    <hyperlink ref="B45" r:id="rId44" tooltip="view journal details" display="http://www.scimagojr.com/journalsearch.php?q=20808&amp;tip=sid&amp;clean=0"/>
    <hyperlink ref="B46" r:id="rId45" tooltip="view journal details" display="http://www.scimagojr.com/journalsearch.php?q=21282&amp;tip=sid&amp;clean=0"/>
    <hyperlink ref="B47" r:id="rId46" tooltip="view journal details" display="http://www.scimagojr.com/journalsearch.php?q=4700152872&amp;tip=sid&amp;clean=0"/>
    <hyperlink ref="B48" r:id="rId47" tooltip="view journal details" display="http://www.scimagojr.com/journalsearch.php?q=22307&amp;tip=sid&amp;clean=0"/>
    <hyperlink ref="B49" r:id="rId48" tooltip="view journal details" display="http://www.scimagojr.com/journalsearch.php?q=110112&amp;tip=sid&amp;clean=0"/>
    <hyperlink ref="B50" r:id="rId49" tooltip="view journal details" display="http://www.scimagojr.com/journalsearch.php?q=20185&amp;tip=sid&amp;clean=0"/>
    <hyperlink ref="B51" r:id="rId50" tooltip="view journal details" display="http://www.scimagojr.com/journalsearch.php?q=29151&amp;tip=sid&amp;clean=0"/>
    <hyperlink ref="B52" r:id="rId51" tooltip="view journal details" display="http://www.scimagojr.com/journalsearch.php?q=20734&amp;tip=sid&amp;clean=0"/>
    <hyperlink ref="B53" r:id="rId52" tooltip="view journal details" display="http://www.scimagojr.com/journalsearch.php?q=6400153144&amp;tip=sid&amp;clean=0"/>
    <hyperlink ref="B54" r:id="rId53" tooltip="view journal details" display="http://www.scimagojr.com/journalsearch.php?q=21376&amp;tip=sid&amp;clean=0"/>
    <hyperlink ref="B55" r:id="rId54" tooltip="view journal details" display="http://www.scimagojr.com/journalsearch.php?q=20783&amp;tip=sid&amp;clean=0"/>
    <hyperlink ref="B56" r:id="rId55" tooltip="view journal details" display="http://www.scimagojr.com/journalsearch.php?q=20230&amp;tip=sid&amp;clean=0"/>
    <hyperlink ref="B57" r:id="rId56" tooltip="view journal details" display="http://www.scimagojr.com/journalsearch.php?q=50032&amp;tip=sid&amp;clean=0"/>
    <hyperlink ref="B58" r:id="rId57" tooltip="view journal details" display="http://www.scimagojr.com/journalsearch.php?q=21270&amp;tip=sid&amp;clean=0"/>
    <hyperlink ref="B59" r:id="rId58" tooltip="view journal details" display="http://www.scimagojr.com/journalsearch.php?q=20825&amp;tip=sid&amp;clean=0"/>
    <hyperlink ref="B60" r:id="rId59" tooltip="view journal details" display="http://www.scimagojr.com/journalsearch.php?q=21301&amp;tip=sid&amp;clean=0"/>
    <hyperlink ref="B61" r:id="rId60" tooltip="view journal details" display="http://www.scimagojr.com/journalsearch.php?q=25935&amp;tip=sid&amp;clean=0"/>
    <hyperlink ref="B62" r:id="rId61" tooltip="view journal details" display="http://www.scimagojr.com/journalsearch.php?q=20691&amp;tip=sid&amp;clean=0"/>
    <hyperlink ref="B63" r:id="rId62" tooltip="view journal details" display="http://www.scimagojr.com/journalsearch.php?q=19700168103&amp;tip=sid&amp;clean=0"/>
    <hyperlink ref="B64" r:id="rId63" tooltip="view journal details" display="http://www.scimagojr.com/journalsearch.php?q=19240&amp;tip=sid&amp;clean=0"/>
    <hyperlink ref="B65" r:id="rId64" tooltip="view journal details" display="http://www.scimagojr.com/journalsearch.php?q=20761&amp;tip=sid&amp;clean=0"/>
    <hyperlink ref="B66" r:id="rId65" tooltip="view journal details" display="http://www.scimagojr.com/journalsearch.php?q=20795&amp;tip=sid&amp;clean=0"/>
    <hyperlink ref="B67" r:id="rId66" tooltip="view journal details" display="http://www.scimagojr.com/journalsearch.php?q=21274&amp;tip=sid&amp;clean=0"/>
    <hyperlink ref="B68" r:id="rId67" tooltip="view journal details" display="http://www.scimagojr.com/journalsearch.php?q=20688&amp;tip=sid&amp;clean=0"/>
    <hyperlink ref="B69" r:id="rId68" tooltip="view journal details" display="http://www.scimagojr.com/journalsearch.php?q=16749&amp;tip=sid&amp;clean=0"/>
    <hyperlink ref="B70" r:id="rId69" tooltip="view journal details" display="http://www.scimagojr.com/journalsearch.php?q=20695&amp;tip=sid&amp;clean=0"/>
    <hyperlink ref="B71" r:id="rId70" tooltip="view journal details" display="http://www.scimagojr.com/journalsearch.php?q=4400151410&amp;tip=sid&amp;clean=0"/>
    <hyperlink ref="B72" r:id="rId71" tooltip="view journal details" display="http://www.scimagojr.com/journalsearch.php?q=22168&amp;tip=sid&amp;clean=0"/>
    <hyperlink ref="B73" r:id="rId72" tooltip="view journal details" display="http://www.scimagojr.com/journalsearch.php?q=20186&amp;tip=sid&amp;clean=0"/>
    <hyperlink ref="B74" r:id="rId73" tooltip="view journal details" display="http://www.scimagojr.com/journalsearch.php?q=24946&amp;tip=sid&amp;clean=0"/>
    <hyperlink ref="B75" r:id="rId74" tooltip="view journal details" display="http://www.scimagojr.com/journalsearch.php?q=20712&amp;tip=sid&amp;clean=0"/>
    <hyperlink ref="B76" r:id="rId75" tooltip="view journal details" display="http://www.scimagojr.com/journalsearch.php?q=20775&amp;tip=sid&amp;clean=0"/>
    <hyperlink ref="B77" r:id="rId76" tooltip="view journal details" display="http://www.scimagojr.com/journalsearch.php?q=38062&amp;tip=sid&amp;clean=0"/>
    <hyperlink ref="B78" r:id="rId77" tooltip="view journal details" display="http://www.scimagojr.com/journalsearch.php?q=4000148706&amp;tip=sid&amp;clean=0"/>
    <hyperlink ref="B79" r:id="rId78" tooltip="view journal details" display="http://www.scimagojr.com/journalsearch.php?q=23122&amp;tip=sid&amp;clean=0"/>
    <hyperlink ref="B80" r:id="rId79" tooltip="view journal details" display="http://www.scimagojr.com/journalsearch.php?q=14676&amp;tip=sid&amp;clean=0"/>
    <hyperlink ref="B81" r:id="rId80" tooltip="view journal details" display="http://www.scimagojr.com/journalsearch.php?q=20652&amp;tip=sid&amp;clean=0"/>
    <hyperlink ref="B82" r:id="rId81" tooltip="view journal details" display="http://www.scimagojr.com/journalsearch.php?q=21771&amp;tip=sid&amp;clean=0"/>
    <hyperlink ref="B83" r:id="rId82" tooltip="view journal details" display="http://www.scimagojr.com/journalsearch.php?q=17773&amp;tip=sid&amp;clean=0"/>
    <hyperlink ref="B84" r:id="rId83" tooltip="view journal details" display="http://www.scimagojr.com/journalsearch.php?q=21357&amp;tip=sid&amp;clean=0"/>
    <hyperlink ref="B85" r:id="rId84" tooltip="view journal details" display="http://www.scimagojr.com/journalsearch.php?q=19686&amp;tip=sid&amp;clean=0"/>
    <hyperlink ref="B86" r:id="rId85" tooltip="view journal details" display="http://www.scimagojr.com/journalsearch.php?q=19243&amp;tip=sid&amp;clean=0"/>
    <hyperlink ref="B87" r:id="rId86" tooltip="view journal details" display="http://www.scimagojr.com/journalsearch.php?q=19034&amp;tip=sid&amp;clean=0"/>
    <hyperlink ref="B88" r:id="rId87" tooltip="view journal details" display="http://www.scimagojr.com/journalsearch.php?q=21378&amp;tip=sid&amp;clean=0"/>
    <hyperlink ref="B89" r:id="rId88" tooltip="view journal details" display="http://www.scimagojr.com/journalsearch.php?q=19781&amp;tip=sid&amp;clean=0"/>
    <hyperlink ref="B90" r:id="rId89" tooltip="view journal details" display="http://www.scimagojr.com/journalsearch.php?q=4100151708&amp;tip=sid&amp;clean=0"/>
    <hyperlink ref="B91" r:id="rId90" tooltip="view journal details" display="http://www.scimagojr.com/journalsearch.php?q=9500153922&amp;tip=sid&amp;clean=0"/>
    <hyperlink ref="B92" r:id="rId91" tooltip="view journal details" display="http://www.scimagojr.com/journalsearch.php?q=19700&amp;tip=sid&amp;clean=0"/>
    <hyperlink ref="B93" r:id="rId92" tooltip="view journal details" display="http://www.scimagojr.com/journalsearch.php?q=12400&amp;tip=sid&amp;clean=0"/>
    <hyperlink ref="B94" r:id="rId93" tooltip="view journal details" display="http://www.scimagojr.com/journalsearch.php?q=21363&amp;tip=sid&amp;clean=0"/>
    <hyperlink ref="B95" r:id="rId94" tooltip="view journal details" display="http://www.scimagojr.com/journalsearch.php?q=19678&amp;tip=sid&amp;clean=0"/>
    <hyperlink ref="B96" r:id="rId95" tooltip="view journal details" display="http://www.scimagojr.com/journalsearch.php?q=24899&amp;tip=sid&amp;clean=0"/>
    <hyperlink ref="B97" r:id="rId96" tooltip="view journal details" display="http://www.scimagojr.com/journalsearch.php?q=22100&amp;tip=sid&amp;clean=0"/>
    <hyperlink ref="B98" r:id="rId97" tooltip="view journal details" display="http://www.scimagojr.com/journalsearch.php?q=27198&amp;tip=sid&amp;clean=0"/>
    <hyperlink ref="B99" r:id="rId98" tooltip="view journal details" display="http://www.scimagojr.com/journalsearch.php?q=15701&amp;tip=sid&amp;clean=0"/>
    <hyperlink ref="B100" r:id="rId99" tooltip="view journal details" display="http://www.scimagojr.com/journalsearch.php?q=22989&amp;tip=sid&amp;clean=0"/>
    <hyperlink ref="B101" r:id="rId100" tooltip="view journal details" display="http://www.scimagojr.com/journalsearch.php?q=19600161903&amp;tip=sid&amp;clean=0"/>
    <hyperlink ref="B102" r:id="rId101" tooltip="view journal details" display="http://www.scimagojr.com/journalsearch.php?q=19703&amp;tip=sid&amp;clean=0"/>
    <hyperlink ref="B103" r:id="rId102" tooltip="view journal details" display="http://www.scimagojr.com/journalsearch.php?q=21244&amp;tip=sid&amp;clean=0"/>
    <hyperlink ref="B104" r:id="rId103" tooltip="view journal details" display="http://www.scimagojr.com/journalsearch.php?q=20155&amp;tip=sid&amp;clean=0"/>
    <hyperlink ref="B105" r:id="rId104" tooltip="view journal details" display="http://www.scimagojr.com/journalsearch.php?q=21284&amp;tip=sid&amp;clean=0"/>
    <hyperlink ref="B106" r:id="rId105" tooltip="view journal details" display="http://www.scimagojr.com/journalsearch.php?q=22432&amp;tip=sid&amp;clean=0"/>
    <hyperlink ref="B107" r:id="rId106" tooltip="view journal details" display="http://www.scimagojr.com/journalsearch.php?q=20719&amp;tip=sid&amp;clean=0"/>
    <hyperlink ref="B108" r:id="rId107" tooltip="view journal details" display="http://www.scimagojr.com/journalsearch.php?q=4400151516&amp;tip=sid&amp;clean=0"/>
    <hyperlink ref="B109" r:id="rId108" tooltip="view journal details" display="http://www.scimagojr.com/journalsearch.php?q=19700176023&amp;tip=sid&amp;clean=0"/>
    <hyperlink ref="B110" r:id="rId109" tooltip="view journal details" display="http://www.scimagojr.com/journalsearch.php?q=19186&amp;tip=sid&amp;clean=0"/>
    <hyperlink ref="B111" r:id="rId110" tooltip="view journal details" display="http://www.scimagojr.com/journalsearch.php?q=19303&amp;tip=sid&amp;clean=0"/>
    <hyperlink ref="B112" r:id="rId111" tooltip="view journal details" display="http://www.scimagojr.com/journalsearch.php?q=19252&amp;tip=sid&amp;clean=0"/>
    <hyperlink ref="B113" r:id="rId112" tooltip="view journal details" display="http://www.scimagojr.com/journalsearch.php?q=19273&amp;tip=sid&amp;clean=0"/>
    <hyperlink ref="B114" r:id="rId113" tooltip="view journal details" display="http://www.scimagojr.com/journalsearch.php?q=13845&amp;tip=sid&amp;clean=0"/>
    <hyperlink ref="B115" r:id="rId114" tooltip="view journal details" display="http://www.scimagojr.com/journalsearch.php?q=21038&amp;tip=sid&amp;clean=0"/>
    <hyperlink ref="B116" r:id="rId115" tooltip="view journal details" display="http://www.scimagojr.com/journalsearch.php?q=22410&amp;tip=sid&amp;clean=0"/>
    <hyperlink ref="B117" r:id="rId116" tooltip="view journal details" display="http://www.scimagojr.com/journalsearch.php?q=14688&amp;tip=sid&amp;clean=0"/>
    <hyperlink ref="B118" r:id="rId117" tooltip="view journal details" display="http://www.scimagojr.com/journalsearch.php?q=15066&amp;tip=sid&amp;clean=0"/>
    <hyperlink ref="B119" r:id="rId118" tooltip="view journal details" display="http://www.scimagojr.com/journalsearch.php?q=19700175057&amp;tip=sid&amp;clean=0"/>
    <hyperlink ref="B120" r:id="rId119" tooltip="view journal details" display="http://www.scimagojr.com/journalsearch.php?q=23066&amp;tip=sid&amp;clean=0"/>
    <hyperlink ref="B121" r:id="rId120" tooltip="view journal details" display="http://www.scimagojr.com/journalsearch.php?q=4800153101&amp;tip=sid&amp;clean=0"/>
    <hyperlink ref="B122" r:id="rId121" tooltip="view journal details" display="http://www.scimagojr.com/journalsearch.php?q=19187&amp;tip=sid&amp;clean=0"/>
    <hyperlink ref="B123" r:id="rId122" tooltip="view journal details" display="http://www.scimagojr.com/journalsearch.php?q=18439&amp;tip=sid&amp;clean=0"/>
    <hyperlink ref="B124" r:id="rId123" tooltip="view journal details" display="http://www.scimagojr.com/journalsearch.php?q=21875&amp;tip=sid&amp;clean=0"/>
    <hyperlink ref="B125" r:id="rId124" tooltip="view journal details" display="http://www.scimagojr.com/journalsearch.php?q=22411&amp;tip=sid&amp;clean=0"/>
    <hyperlink ref="B126" r:id="rId125" tooltip="view journal details" display="http://www.scimagojr.com/journalsearch.php?q=19700175152&amp;tip=sid&amp;clean=0"/>
    <hyperlink ref="B127" r:id="rId126" tooltip="view journal details" display="http://www.scimagojr.com/journalsearch.php?q=26087&amp;tip=sid&amp;clean=0"/>
    <hyperlink ref="B128" r:id="rId127" tooltip="view journal details" display="http://www.scimagojr.com/journalsearch.php?q=19520&amp;tip=sid&amp;clean=0"/>
    <hyperlink ref="B129" r:id="rId128" tooltip="view journal details" display="http://www.scimagojr.com/journalsearch.php?q=15205&amp;tip=sid&amp;clean=0"/>
    <hyperlink ref="B130" r:id="rId129" tooltip="view journal details" display="http://www.scimagojr.com/journalsearch.php?q=11000153762&amp;tip=sid&amp;clean=0"/>
    <hyperlink ref="B131" r:id="rId130" tooltip="view journal details" display="http://www.scimagojr.com/journalsearch.php?q=20737&amp;tip=sid&amp;clean=0"/>
    <hyperlink ref="B132" r:id="rId131" tooltip="view journal details" display="http://www.scimagojr.com/journalsearch.php?q=13671&amp;tip=sid&amp;clean=0"/>
    <hyperlink ref="B133" r:id="rId132" tooltip="view journal details" display="http://www.scimagojr.com/journalsearch.php?q=4700152440&amp;tip=sid&amp;clean=0"/>
    <hyperlink ref="B134" r:id="rId133" tooltip="view journal details" display="http://www.scimagojr.com/journalsearch.php?q=19660&amp;tip=sid&amp;clean=0"/>
    <hyperlink ref="B135" r:id="rId134" tooltip="view journal details" display="http://www.scimagojr.com/journalsearch.php?q=24298&amp;tip=sid&amp;clean=0"/>
    <hyperlink ref="B136" r:id="rId135" tooltip="view journal details" display="http://www.scimagojr.com/journalsearch.php?q=18893&amp;tip=sid&amp;clean=0"/>
    <hyperlink ref="B137" r:id="rId136" tooltip="view journal details" display="http://www.scimagojr.com/journalsearch.php?q=19700175134&amp;tip=sid&amp;clean=0"/>
    <hyperlink ref="B138" r:id="rId137" tooltip="view journal details" display="http://www.scimagojr.com/journalsearch.php?q=21788&amp;tip=sid&amp;clean=0"/>
    <hyperlink ref="B139" r:id="rId138" tooltip="view journal details" display="http://www.scimagojr.com/journalsearch.php?q=20809&amp;tip=sid&amp;clean=0"/>
    <hyperlink ref="B140" r:id="rId139" tooltip="view journal details" display="http://www.scimagojr.com/journalsearch.php?q=19700174631&amp;tip=sid&amp;clean=0"/>
    <hyperlink ref="B141" r:id="rId140" tooltip="view journal details" display="http://www.scimagojr.com/journalsearch.php?q=19700175042&amp;tip=sid&amp;clean=0"/>
    <hyperlink ref="B142" r:id="rId141" tooltip="view journal details" display="http://www.scimagojr.com/journalsearch.php?q=15119&amp;tip=sid&amp;clean=0"/>
    <hyperlink ref="B143" r:id="rId142" tooltip="view journal details" display="http://www.scimagojr.com/journalsearch.php?q=21273&amp;tip=sid&amp;clean=0"/>
    <hyperlink ref="B144" r:id="rId143" tooltip="view journal details" display="http://www.scimagojr.com/journalsearch.php?q=17687&amp;tip=sid&amp;clean=0"/>
    <hyperlink ref="B145" r:id="rId144" tooltip="view journal details" display="http://www.scimagojr.com/journalsearch.php?q=22384&amp;tip=sid&amp;clean=0"/>
    <hyperlink ref="B146" r:id="rId145" tooltip="view journal details" display="http://www.scimagojr.com/journalsearch.php?q=19649&amp;tip=sid&amp;clean=0"/>
    <hyperlink ref="B147" r:id="rId146" tooltip="view journal details" display="http://www.scimagojr.com/journalsearch.php?q=17689&amp;tip=sid&amp;clean=0"/>
    <hyperlink ref="B148" r:id="rId147" tooltip="view journal details" display="http://www.scimagojr.com/journalsearch.php?q=20794&amp;tip=sid&amp;clean=0"/>
    <hyperlink ref="B149" r:id="rId148" tooltip="view journal details" display="http://www.scimagojr.com/journalsearch.php?q=19700175040&amp;tip=sid&amp;clean=0"/>
    <hyperlink ref="B150" r:id="rId149" tooltip="view journal details" display="http://www.scimagojr.com/journalsearch.php?q=26192&amp;tip=sid&amp;clean=0"/>
    <hyperlink ref="B151" r:id="rId150" tooltip="view journal details" display="http://www.scimagojr.com/journalsearch.php?q=19094&amp;tip=sid&amp;clean=0"/>
    <hyperlink ref="B152" r:id="rId151" tooltip="view journal details" display="http://www.scimagojr.com/journalsearch.php?q=25996&amp;tip=sid&amp;clean=0"/>
    <hyperlink ref="B153" r:id="rId152" tooltip="view journal details" display="http://www.scimagojr.com/journalsearch.php?q=4000149402&amp;tip=sid&amp;clean=0"/>
    <hyperlink ref="B154" r:id="rId153" tooltip="view journal details" display="http://www.scimagojr.com/journalsearch.php?q=31391&amp;tip=sid&amp;clean=0"/>
    <hyperlink ref="B155" r:id="rId154" tooltip="view journal details" display="http://www.scimagojr.com/journalsearch.php?q=10400153308&amp;tip=sid&amp;clean=0"/>
    <hyperlink ref="B156" r:id="rId155" tooltip="view journal details" display="http://www.scimagojr.com/journalsearch.php?q=15238&amp;tip=sid&amp;clean=0"/>
    <hyperlink ref="B157" r:id="rId156" tooltip="view journal details" display="http://www.scimagojr.com/journalsearch.php?q=19700175079&amp;tip=sid&amp;clean=0"/>
    <hyperlink ref="B158" r:id="rId157" tooltip="view journal details" display="http://www.scimagojr.com/journalsearch.php?q=19700176022&amp;tip=sid&amp;clean=0"/>
    <hyperlink ref="B159" r:id="rId158" tooltip="view journal details" display="http://www.scimagojr.com/journalsearch.php?q=29572&amp;tip=sid&amp;clean=0"/>
    <hyperlink ref="B160" r:id="rId159" tooltip="view journal details" display="http://www.scimagojr.com/journalsearch.php?q=15300154810&amp;tip=sid&amp;clean=0"/>
    <hyperlink ref="B161" r:id="rId160" tooltip="view journal details" display="http://www.scimagojr.com/journalsearch.php?q=4800152406&amp;tip=sid&amp;clean=0"/>
    <hyperlink ref="B162" r:id="rId161" tooltip="view journal details" display="http://www.scimagojr.com/journalsearch.php?q=24041&amp;tip=sid&amp;clean=0"/>
    <hyperlink ref="B163" r:id="rId162" tooltip="view journal details" display="http://www.scimagojr.com/journalsearch.php?q=12425&amp;tip=sid&amp;clean=0"/>
    <hyperlink ref="B164" r:id="rId163" tooltip="view journal details" display="http://www.scimagojr.com/journalsearch.php?q=60193&amp;tip=sid&amp;clean=0"/>
    <hyperlink ref="B165" r:id="rId164" tooltip="view journal details" display="http://www.scimagojr.com/journalsearch.php?q=4600151507&amp;tip=sid&amp;clean=0"/>
    <hyperlink ref="B166" r:id="rId165" tooltip="view journal details" display="http://www.scimagojr.com/journalsearch.php?q=19700176216&amp;tip=sid&amp;clean=0"/>
    <hyperlink ref="B167" r:id="rId166" tooltip="view journal details" display="http://www.scimagojr.com/journalsearch.php?q=19700175045&amp;tip=sid&amp;clean=0"/>
    <hyperlink ref="B168" r:id="rId167" tooltip="view journal details" display="http://www.scimagojr.com/journalsearch.php?q=19500156813&amp;tip=sid&amp;clean=0"/>
    <hyperlink ref="B169" r:id="rId168" tooltip="view journal details" display="http://www.scimagojr.com/journalsearch.php?q=20730&amp;tip=sid&amp;clean=0"/>
    <hyperlink ref="B170" r:id="rId169" tooltip="view journal details" display="http://www.scimagojr.com/journalsearch.php?q=15092&amp;tip=sid&amp;clean=0"/>
    <hyperlink ref="B171" r:id="rId170" tooltip="view journal details" display="http://www.scimagojr.com/journalsearch.php?q=145588&amp;tip=sid&amp;clean=0"/>
    <hyperlink ref="B172" r:id="rId171" tooltip="view journal details" display="http://www.scimagojr.com/journalsearch.php?q=56321&amp;tip=sid&amp;clean=0"/>
    <hyperlink ref="B173" r:id="rId172" tooltip="view journal details" display="http://www.scimagojr.com/journalsearch.php?q=20715&amp;tip=sid&amp;clean=0"/>
    <hyperlink ref="B174" r:id="rId173" tooltip="view journal details" display="http://www.scimagojr.com/journalsearch.php?q=17700156524&amp;tip=sid&amp;clean=0"/>
    <hyperlink ref="B175" r:id="rId174" tooltip="view journal details" display="http://www.scimagojr.com/journalsearch.php?q=23070&amp;tip=sid&amp;clean=0"/>
    <hyperlink ref="B176" r:id="rId175" tooltip="view journal details" display="http://www.scimagojr.com/journalsearch.php?q=19700171308&amp;tip=sid&amp;clean=0"/>
    <hyperlink ref="B177" r:id="rId176" tooltip="view journal details" display="http://www.scimagojr.com/journalsearch.php?q=19700180775&amp;tip=sid&amp;clean=0"/>
    <hyperlink ref="B178" r:id="rId177" tooltip="view journal details" display="http://www.scimagojr.com/journalsearch.php?q=69703&amp;tip=sid&amp;clean=0"/>
    <hyperlink ref="B179" r:id="rId178" tooltip="view journal details" display="http://www.scimagojr.com/journalsearch.php?q=19782&amp;tip=sid&amp;clean=0"/>
    <hyperlink ref="B180" r:id="rId179" tooltip="view journal details" display="http://www.scimagojr.com/journalsearch.php?q=20906&amp;tip=sid&amp;clean=0"/>
    <hyperlink ref="B181" r:id="rId180" tooltip="view journal details" display="http://www.scimagojr.com/journalsearch.php?q=15194&amp;tip=sid&amp;clean=0"/>
    <hyperlink ref="B182" r:id="rId181" tooltip="view journal details" display="http://www.scimagojr.com/journalsearch.php?q=9800153138&amp;tip=sid&amp;clean=0"/>
    <hyperlink ref="B183" r:id="rId182" tooltip="view journal details" display="http://www.scimagojr.com/journalsearch.php?q=19700174885&amp;tip=sid&amp;clean=0"/>
    <hyperlink ref="B184" r:id="rId183" tooltip="view journal details" display="http://www.scimagojr.com/journalsearch.php?q=19700175046&amp;tip=sid&amp;clean=0"/>
    <hyperlink ref="B185" r:id="rId184" tooltip="view journal details" display="http://www.scimagojr.com/journalsearch.php?q=92475&amp;tip=sid&amp;clean=0"/>
    <hyperlink ref="B186" r:id="rId185" tooltip="view journal details" display="http://www.scimagojr.com/journalsearch.php?q=19700182618&amp;tip=sid&amp;clean=0"/>
    <hyperlink ref="B187" r:id="rId186" tooltip="view journal details" display="http://www.scimagojr.com/journalsearch.php?q=5000157109&amp;tip=sid&amp;clean=0"/>
    <hyperlink ref="B188" r:id="rId187" tooltip="view journal details" display="http://www.scimagojr.com/journalsearch.php?q=20159&amp;tip=sid&amp;clean=0"/>
    <hyperlink ref="B189" r:id="rId188" tooltip="view journal details" display="http://www.scimagojr.com/journalsearch.php?q=19700175080&amp;tip=sid&amp;clean=0"/>
    <hyperlink ref="B190" r:id="rId189" tooltip="view journal details" display="http://www.scimagojr.com/journalsearch.php?q=19700174984&amp;tip=sid&amp;clean=0"/>
    <hyperlink ref="B191" r:id="rId190" tooltip="view journal details" display="http://www.scimagojr.com/journalsearch.php?q=12954&amp;tip=sid&amp;clean=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dcterms:created xsi:type="dcterms:W3CDTF">2012-02-29T04:33:29Z</dcterms:created>
  <dcterms:modified xsi:type="dcterms:W3CDTF">2012-03-05T08:10:46Z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